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CO\_PREGÃO ELETRÔNICO 2024\PE XXXXX.2024 - Limpeza e Copeiragem - Regionais\01 - Edital e Anexos\"/>
    </mc:Choice>
  </mc:AlternateContent>
  <xr:revisionPtr revIDLastSave="0" documentId="13_ncr:1_{D5215300-92DC-436D-A069-9495368AB90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ostos" sheetId="8" r:id="rId1"/>
    <sheet name="Uniformes" sheetId="3" r:id="rId2"/>
    <sheet name="Insumos UREVT" sheetId="11" r:id="rId3"/>
    <sheet name="Insumos URESV" sheetId="10" r:id="rId4"/>
    <sheet name="Insumos UREFT" sheetId="7" r:id="rId5"/>
    <sheet name="Insumos GRERJ" sheetId="12" r:id="rId6"/>
    <sheet name="Insumos PA-SSZ" sheetId="13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3" l="1"/>
  <c r="G11" i="3" s="1"/>
  <c r="I6" i="3"/>
  <c r="J6" i="3" s="1"/>
  <c r="G7" i="3"/>
  <c r="I7" i="3"/>
  <c r="J7" i="3" s="1"/>
  <c r="G8" i="3"/>
  <c r="I8" i="3"/>
  <c r="J8" i="3" s="1"/>
  <c r="G9" i="3"/>
  <c r="I9" i="3"/>
  <c r="J9" i="3"/>
  <c r="G10" i="3"/>
  <c r="I10" i="3"/>
  <c r="J10" i="3" s="1"/>
  <c r="D11" i="3"/>
  <c r="E11" i="3"/>
  <c r="H11" i="3"/>
  <c r="I11" i="3"/>
  <c r="G15" i="3"/>
  <c r="I15" i="3"/>
  <c r="J15" i="3" s="1"/>
  <c r="G16" i="3"/>
  <c r="G20" i="3" s="1"/>
  <c r="I16" i="3"/>
  <c r="J16" i="3" s="1"/>
  <c r="G17" i="3"/>
  <c r="I17" i="3"/>
  <c r="J17" i="3" s="1"/>
  <c r="G18" i="3"/>
  <c r="I18" i="3"/>
  <c r="J18" i="3" s="1"/>
  <c r="G19" i="3"/>
  <c r="I19" i="3"/>
  <c r="J19" i="3"/>
  <c r="D20" i="3"/>
  <c r="E20" i="3"/>
  <c r="F20" i="3"/>
  <c r="H20" i="3"/>
  <c r="I20" i="3"/>
  <c r="G24" i="3"/>
  <c r="I24" i="3"/>
  <c r="J24" i="3" s="1"/>
  <c r="G25" i="3"/>
  <c r="I25" i="3"/>
  <c r="J25" i="3" s="1"/>
  <c r="G26" i="3"/>
  <c r="G29" i="3" s="1"/>
  <c r="I26" i="3"/>
  <c r="J26" i="3" s="1"/>
  <c r="G27" i="3"/>
  <c r="I27" i="3"/>
  <c r="J27" i="3" s="1"/>
  <c r="G28" i="3"/>
  <c r="I28" i="3"/>
  <c r="J28" i="3" s="1"/>
  <c r="D29" i="3"/>
  <c r="E29" i="3"/>
  <c r="H29" i="3"/>
  <c r="G33" i="3"/>
  <c r="I33" i="3"/>
  <c r="J33" i="3" s="1"/>
  <c r="G34" i="3"/>
  <c r="I34" i="3"/>
  <c r="J34" i="3" s="1"/>
  <c r="G35" i="3"/>
  <c r="I35" i="3"/>
  <c r="J35" i="3"/>
  <c r="G36" i="3"/>
  <c r="I36" i="3"/>
  <c r="J36" i="3" s="1"/>
  <c r="G37" i="3"/>
  <c r="I37" i="3"/>
  <c r="J37" i="3"/>
  <c r="D38" i="3"/>
  <c r="E38" i="3"/>
  <c r="G38" i="3"/>
  <c r="H38" i="3"/>
  <c r="G42" i="3"/>
  <c r="I42" i="3"/>
  <c r="J42" i="3" s="1"/>
  <c r="G43" i="3"/>
  <c r="I43" i="3"/>
  <c r="J43" i="3" s="1"/>
  <c r="G44" i="3"/>
  <c r="I44" i="3"/>
  <c r="J44" i="3" s="1"/>
  <c r="E52" i="8"/>
  <c r="E51" i="8"/>
  <c r="E50" i="8"/>
  <c r="E49" i="8"/>
  <c r="E48" i="8"/>
  <c r="D49" i="8"/>
  <c r="E53" i="8" l="1"/>
  <c r="J11" i="3"/>
  <c r="J29" i="3"/>
  <c r="J38" i="3"/>
  <c r="J20" i="3"/>
  <c r="I29" i="3"/>
  <c r="I38" i="3"/>
  <c r="F24" i="8"/>
  <c r="F50" i="8" s="1"/>
  <c r="F16" i="8" l="1"/>
  <c r="F49" i="8" s="1"/>
  <c r="F7" i="8" l="1"/>
  <c r="F48" i="8" s="1"/>
  <c r="F23" i="8" l="1"/>
  <c r="E23" i="8"/>
  <c r="E15" i="8"/>
  <c r="E6" i="8"/>
  <c r="E32" i="8"/>
  <c r="E41" i="8"/>
  <c r="H66" i="13" l="1"/>
  <c r="H65" i="13"/>
  <c r="C91" i="8"/>
  <c r="C82" i="8"/>
  <c r="H37" i="11"/>
  <c r="J45" i="3"/>
  <c r="I46" i="3"/>
  <c r="I47" i="3" s="1"/>
  <c r="I45" i="3"/>
  <c r="G45" i="3"/>
  <c r="G46" i="3"/>
  <c r="E47" i="3"/>
  <c r="D47" i="3"/>
  <c r="J46" i="3" l="1"/>
  <c r="G47" i="3"/>
  <c r="H6" i="11"/>
  <c r="E72" i="11" l="1"/>
  <c r="D72" i="11"/>
  <c r="E65" i="11"/>
  <c r="D65" i="11"/>
  <c r="E37" i="11"/>
  <c r="D37" i="11"/>
  <c r="H36" i="11"/>
  <c r="E50" i="10"/>
  <c r="F50" i="10"/>
  <c r="D50" i="10"/>
  <c r="E45" i="10"/>
  <c r="F45" i="10"/>
  <c r="D45" i="10"/>
  <c r="G12" i="10"/>
  <c r="E25" i="10"/>
  <c r="F25" i="10"/>
  <c r="D25" i="10"/>
  <c r="H52" i="7"/>
  <c r="H53" i="7"/>
  <c r="H54" i="7"/>
  <c r="E60" i="7" l="1"/>
  <c r="D60" i="7"/>
  <c r="E55" i="7"/>
  <c r="D55" i="7"/>
  <c r="E33" i="7"/>
  <c r="D33" i="7"/>
  <c r="E83" i="12"/>
  <c r="D83" i="12"/>
  <c r="E76" i="12"/>
  <c r="D76" i="12"/>
  <c r="E40" i="12"/>
  <c r="D40" i="12"/>
  <c r="E67" i="13"/>
  <c r="D67" i="13"/>
  <c r="E61" i="13"/>
  <c r="D61" i="13"/>
  <c r="E37" i="13"/>
  <c r="D37" i="13"/>
  <c r="H5" i="13" l="1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5" i="7"/>
  <c r="G49" i="10"/>
  <c r="G50" i="10" s="1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29" i="10"/>
  <c r="G6" i="10"/>
  <c r="G7" i="10"/>
  <c r="G8" i="10"/>
  <c r="G9" i="10"/>
  <c r="G10" i="10"/>
  <c r="G11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5" i="10"/>
  <c r="G25" i="10" s="1"/>
  <c r="I30" i="10" l="1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29" i="10"/>
  <c r="I45" i="10" s="1"/>
  <c r="I10" i="10"/>
  <c r="I11" i="10"/>
  <c r="I12" i="10"/>
  <c r="I13" i="10"/>
  <c r="I17" i="10"/>
  <c r="I18" i="10"/>
  <c r="I19" i="10"/>
  <c r="I20" i="10"/>
  <c r="I21" i="10"/>
  <c r="I5" i="10"/>
  <c r="I6" i="10"/>
  <c r="I7" i="10"/>
  <c r="I8" i="10"/>
  <c r="I9" i="10"/>
  <c r="I14" i="10"/>
  <c r="I15" i="10"/>
  <c r="I16" i="10"/>
  <c r="I22" i="10"/>
  <c r="I23" i="10"/>
  <c r="I24" i="10"/>
  <c r="I25" i="10" l="1"/>
  <c r="H18" i="11"/>
  <c r="H67" i="13"/>
  <c r="H21" i="13"/>
  <c r="H18" i="7"/>
  <c r="H7" i="11"/>
  <c r="F66" i="13"/>
  <c r="F65" i="13"/>
  <c r="F67" i="13" s="1"/>
  <c r="H82" i="12"/>
  <c r="F29" i="13"/>
  <c r="H29" i="13"/>
  <c r="F30" i="13"/>
  <c r="H30" i="13"/>
  <c r="F31" i="13"/>
  <c r="H31" i="13"/>
  <c r="F32" i="13"/>
  <c r="H32" i="13"/>
  <c r="F33" i="13"/>
  <c r="H33" i="13"/>
  <c r="F34" i="13"/>
  <c r="H34" i="13"/>
  <c r="F35" i="13"/>
  <c r="H35" i="13"/>
  <c r="F36" i="13"/>
  <c r="H36" i="13"/>
  <c r="F5" i="13"/>
  <c r="F6" i="13"/>
  <c r="H6" i="13"/>
  <c r="F7" i="13"/>
  <c r="H7" i="13"/>
  <c r="F8" i="13"/>
  <c r="H8" i="13"/>
  <c r="F9" i="13"/>
  <c r="H9" i="13"/>
  <c r="F10" i="13"/>
  <c r="H10" i="13"/>
  <c r="F11" i="13"/>
  <c r="H11" i="13"/>
  <c r="F12" i="13"/>
  <c r="H12" i="13"/>
  <c r="F13" i="13"/>
  <c r="H13" i="13"/>
  <c r="F14" i="13"/>
  <c r="H14" i="13"/>
  <c r="F15" i="13"/>
  <c r="H15" i="13"/>
  <c r="F16" i="13"/>
  <c r="H16" i="13"/>
  <c r="F17" i="13"/>
  <c r="H17" i="13"/>
  <c r="F18" i="13"/>
  <c r="H18" i="13"/>
  <c r="F19" i="13"/>
  <c r="H19" i="13"/>
  <c r="F20" i="13"/>
  <c r="H20" i="13"/>
  <c r="F21" i="13"/>
  <c r="F22" i="13"/>
  <c r="H22" i="13"/>
  <c r="F23" i="13"/>
  <c r="H23" i="13"/>
  <c r="F24" i="13"/>
  <c r="H24" i="13"/>
  <c r="F25" i="13"/>
  <c r="H25" i="13"/>
  <c r="F26" i="13"/>
  <c r="H26" i="13"/>
  <c r="F27" i="13"/>
  <c r="H27" i="13"/>
  <c r="F28" i="13"/>
  <c r="H28" i="13"/>
  <c r="F57" i="13"/>
  <c r="H57" i="13"/>
  <c r="F58" i="13"/>
  <c r="H58" i="13"/>
  <c r="F59" i="13"/>
  <c r="H59" i="13"/>
  <c r="F60" i="13"/>
  <c r="H60" i="13"/>
  <c r="F81" i="12"/>
  <c r="H81" i="12"/>
  <c r="F82" i="12"/>
  <c r="H80" i="12"/>
  <c r="F80" i="12"/>
  <c r="F64" i="12"/>
  <c r="H64" i="12"/>
  <c r="F65" i="12"/>
  <c r="H65" i="12"/>
  <c r="F66" i="12"/>
  <c r="H66" i="12"/>
  <c r="F67" i="12"/>
  <c r="H67" i="12"/>
  <c r="F68" i="12"/>
  <c r="H68" i="12"/>
  <c r="F69" i="12"/>
  <c r="H69" i="12"/>
  <c r="F70" i="12"/>
  <c r="H70" i="12"/>
  <c r="F71" i="12"/>
  <c r="H71" i="12"/>
  <c r="F44" i="12"/>
  <c r="H44" i="12"/>
  <c r="F45" i="12"/>
  <c r="H45" i="12"/>
  <c r="F46" i="12"/>
  <c r="H46" i="12"/>
  <c r="F47" i="12"/>
  <c r="H47" i="12"/>
  <c r="F48" i="12"/>
  <c r="H48" i="12"/>
  <c r="F49" i="12"/>
  <c r="H49" i="12"/>
  <c r="F50" i="12"/>
  <c r="H50" i="12"/>
  <c r="F51" i="12"/>
  <c r="H51" i="12"/>
  <c r="F52" i="12"/>
  <c r="H52" i="12"/>
  <c r="F53" i="12"/>
  <c r="H53" i="12"/>
  <c r="F54" i="12"/>
  <c r="H54" i="12"/>
  <c r="F55" i="12"/>
  <c r="H55" i="12"/>
  <c r="F56" i="12"/>
  <c r="H56" i="12"/>
  <c r="F57" i="12"/>
  <c r="H57" i="12"/>
  <c r="F58" i="12"/>
  <c r="H58" i="12"/>
  <c r="F59" i="12"/>
  <c r="H59" i="12"/>
  <c r="F60" i="12"/>
  <c r="H60" i="12"/>
  <c r="F61" i="12"/>
  <c r="H61" i="12"/>
  <c r="F62" i="12"/>
  <c r="H62" i="12"/>
  <c r="F63" i="12"/>
  <c r="H63" i="12"/>
  <c r="F72" i="12"/>
  <c r="H72" i="12"/>
  <c r="F73" i="12"/>
  <c r="H73" i="12"/>
  <c r="F74" i="12"/>
  <c r="H74" i="12"/>
  <c r="F75" i="12"/>
  <c r="H75" i="12"/>
  <c r="H5" i="12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F31" i="12"/>
  <c r="F32" i="12"/>
  <c r="F33" i="12"/>
  <c r="F34" i="12"/>
  <c r="F35" i="12"/>
  <c r="F36" i="12"/>
  <c r="F37" i="12"/>
  <c r="F38" i="12"/>
  <c r="F5" i="12"/>
  <c r="F40" i="12" s="1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9" i="12"/>
  <c r="H70" i="11"/>
  <c r="H69" i="11"/>
  <c r="F70" i="11"/>
  <c r="F69" i="11"/>
  <c r="H61" i="11"/>
  <c r="H62" i="11"/>
  <c r="H63" i="11"/>
  <c r="H64" i="11"/>
  <c r="F61" i="11"/>
  <c r="F62" i="11"/>
  <c r="F63" i="11"/>
  <c r="F64" i="11"/>
  <c r="F58" i="11"/>
  <c r="H58" i="11"/>
  <c r="F59" i="11"/>
  <c r="H59" i="11"/>
  <c r="F60" i="11"/>
  <c r="H60" i="11"/>
  <c r="H32" i="11"/>
  <c r="H33" i="11"/>
  <c r="H34" i="11"/>
  <c r="H35" i="11"/>
  <c r="F35" i="11"/>
  <c r="F36" i="11"/>
  <c r="F32" i="11"/>
  <c r="F33" i="11"/>
  <c r="F34" i="11"/>
  <c r="F26" i="11"/>
  <c r="F27" i="11"/>
  <c r="F28" i="11"/>
  <c r="F29" i="11"/>
  <c r="F30" i="11"/>
  <c r="F31" i="11"/>
  <c r="F17" i="11"/>
  <c r="H17" i="11"/>
  <c r="F18" i="11"/>
  <c r="F19" i="11"/>
  <c r="H19" i="11"/>
  <c r="F20" i="11"/>
  <c r="H20" i="11"/>
  <c r="F21" i="11"/>
  <c r="H21" i="11"/>
  <c r="F22" i="11"/>
  <c r="H22" i="11"/>
  <c r="F23" i="11"/>
  <c r="H23" i="11"/>
  <c r="F24" i="11"/>
  <c r="H24" i="11"/>
  <c r="F25" i="11"/>
  <c r="H25" i="11"/>
  <c r="H26" i="11"/>
  <c r="H27" i="11"/>
  <c r="H28" i="11"/>
  <c r="H29" i="11"/>
  <c r="H30" i="11"/>
  <c r="H31" i="11"/>
  <c r="F5" i="11"/>
  <c r="H5" i="11"/>
  <c r="F6" i="11"/>
  <c r="F7" i="11"/>
  <c r="F8" i="11"/>
  <c r="H8" i="11"/>
  <c r="F9" i="11"/>
  <c r="F10" i="11"/>
  <c r="H10" i="11"/>
  <c r="F11" i="11"/>
  <c r="H11" i="11"/>
  <c r="F12" i="11"/>
  <c r="H12" i="11"/>
  <c r="F13" i="11"/>
  <c r="H13" i="11"/>
  <c r="F14" i="11"/>
  <c r="H14" i="11"/>
  <c r="F15" i="11"/>
  <c r="H15" i="11"/>
  <c r="F16" i="11"/>
  <c r="H16" i="11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F76" i="12" l="1"/>
  <c r="H76" i="12"/>
  <c r="H33" i="7"/>
  <c r="F83" i="12"/>
  <c r="H40" i="12"/>
  <c r="H37" i="13"/>
  <c r="C98" i="8" s="1"/>
  <c r="E98" i="8" s="1"/>
  <c r="F37" i="13"/>
  <c r="F37" i="11"/>
  <c r="H83" i="12"/>
  <c r="G45" i="10"/>
  <c r="F33" i="7"/>
  <c r="F5" i="8"/>
  <c r="F12" i="8"/>
  <c r="F13" i="8"/>
  <c r="F14" i="8"/>
  <c r="C89" i="8"/>
  <c r="E89" i="8" s="1"/>
  <c r="D52" i="8"/>
  <c r="D51" i="8"/>
  <c r="D50" i="8"/>
  <c r="C100" i="8"/>
  <c r="E100" i="8" s="1"/>
  <c r="H56" i="13"/>
  <c r="F56" i="13"/>
  <c r="H55" i="13"/>
  <c r="F55" i="13"/>
  <c r="H54" i="13"/>
  <c r="F54" i="13"/>
  <c r="H53" i="13"/>
  <c r="F53" i="13"/>
  <c r="H52" i="13"/>
  <c r="F52" i="13"/>
  <c r="H51" i="13"/>
  <c r="F51" i="13"/>
  <c r="H50" i="13"/>
  <c r="F50" i="13"/>
  <c r="H49" i="13"/>
  <c r="F49" i="13"/>
  <c r="H48" i="13"/>
  <c r="F48" i="13"/>
  <c r="H47" i="13"/>
  <c r="F47" i="13"/>
  <c r="H46" i="13"/>
  <c r="F46" i="13"/>
  <c r="H45" i="13"/>
  <c r="F45" i="13"/>
  <c r="H44" i="13"/>
  <c r="F44" i="13"/>
  <c r="H43" i="13"/>
  <c r="F43" i="13"/>
  <c r="H42" i="13"/>
  <c r="F42" i="13"/>
  <c r="H41" i="13"/>
  <c r="F41" i="13"/>
  <c r="C90" i="8"/>
  <c r="E90" i="8" s="1"/>
  <c r="H71" i="11"/>
  <c r="E82" i="8" s="1"/>
  <c r="F71" i="11"/>
  <c r="F72" i="11" s="1"/>
  <c r="H57" i="11"/>
  <c r="F57" i="11"/>
  <c r="H56" i="11"/>
  <c r="F56" i="11"/>
  <c r="H55" i="11"/>
  <c r="F55" i="11"/>
  <c r="H54" i="11"/>
  <c r="F54" i="11"/>
  <c r="H53" i="11"/>
  <c r="F53" i="11"/>
  <c r="H52" i="11"/>
  <c r="F52" i="11"/>
  <c r="H51" i="11"/>
  <c r="F51" i="11"/>
  <c r="H50" i="11"/>
  <c r="F50" i="11"/>
  <c r="H49" i="11"/>
  <c r="F49" i="11"/>
  <c r="H48" i="11"/>
  <c r="F48" i="11"/>
  <c r="H47" i="11"/>
  <c r="F47" i="11"/>
  <c r="H46" i="11"/>
  <c r="F46" i="11"/>
  <c r="H45" i="11"/>
  <c r="F45" i="11"/>
  <c r="H44" i="11"/>
  <c r="F44" i="11"/>
  <c r="H43" i="11"/>
  <c r="F43" i="11"/>
  <c r="H42" i="11"/>
  <c r="F42" i="11"/>
  <c r="H41" i="11"/>
  <c r="F41" i="11"/>
  <c r="F42" i="8"/>
  <c r="F52" i="8" s="1"/>
  <c r="F40" i="8"/>
  <c r="F39" i="8"/>
  <c r="F33" i="8"/>
  <c r="F51" i="8" s="1"/>
  <c r="F31" i="8"/>
  <c r="F30" i="8"/>
  <c r="F32" i="8" s="1"/>
  <c r="F22" i="8"/>
  <c r="F21" i="8"/>
  <c r="I49" i="10"/>
  <c r="I50" i="10" s="1"/>
  <c r="C73" i="8" s="1"/>
  <c r="E73" i="8" s="1"/>
  <c r="D48" i="8"/>
  <c r="F4" i="8"/>
  <c r="F6" i="8" s="1"/>
  <c r="H59" i="7"/>
  <c r="H60" i="7" s="1"/>
  <c r="C64" i="8" s="1"/>
  <c r="E64" i="8" s="1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37" i="7"/>
  <c r="C62" i="8"/>
  <c r="E62" i="8" s="1"/>
  <c r="F59" i="7"/>
  <c r="F60" i="7" s="1"/>
  <c r="F50" i="7"/>
  <c r="F38" i="7"/>
  <c r="F39" i="7"/>
  <c r="F40" i="7"/>
  <c r="F41" i="7"/>
  <c r="F42" i="7"/>
  <c r="F43" i="7"/>
  <c r="F44" i="7"/>
  <c r="F45" i="7"/>
  <c r="F46" i="7"/>
  <c r="F47" i="7"/>
  <c r="F48" i="7"/>
  <c r="F49" i="7"/>
  <c r="F51" i="7"/>
  <c r="F52" i="7"/>
  <c r="F53" i="7"/>
  <c r="F54" i="7"/>
  <c r="F37" i="7"/>
  <c r="C71" i="8"/>
  <c r="E71" i="8" s="1"/>
  <c r="C72" i="8"/>
  <c r="E72" i="8" s="1"/>
  <c r="H47" i="3"/>
  <c r="F53" i="8" l="1"/>
  <c r="F15" i="8"/>
  <c r="F41" i="8"/>
  <c r="C77" i="8"/>
  <c r="E77" i="8" s="1"/>
  <c r="C59" i="8"/>
  <c r="E59" i="8" s="1"/>
  <c r="C68" i="8"/>
  <c r="E68" i="8" s="1"/>
  <c r="F61" i="13"/>
  <c r="H55" i="7"/>
  <c r="H72" i="11"/>
  <c r="H65" i="11"/>
  <c r="C81" i="8"/>
  <c r="E81" i="8" s="1"/>
  <c r="C63" i="8"/>
  <c r="E63" i="8" s="1"/>
  <c r="H61" i="13"/>
  <c r="C99" i="8" s="1"/>
  <c r="E99" i="8" s="1"/>
  <c r="F65" i="11"/>
  <c r="F55" i="7"/>
  <c r="J47" i="3"/>
  <c r="C95" i="8" s="1"/>
  <c r="E95" i="8" s="1"/>
  <c r="C86" i="8" l="1"/>
  <c r="E86" i="8" s="1"/>
  <c r="E91" i="8"/>
  <c r="H9" i="11"/>
  <c r="C80" i="8" s="1"/>
  <c r="E80" i="8" s="1"/>
</calcChain>
</file>

<file path=xl/sharedStrings.xml><?xml version="1.0" encoding="utf-8"?>
<sst xmlns="http://schemas.openxmlformats.org/spreadsheetml/2006/main" count="946" uniqueCount="330">
  <si>
    <t>ITEM</t>
  </si>
  <si>
    <t>UNIDADE</t>
  </si>
  <si>
    <t>UNIFORMES - PREÇOS ESTIMADOS</t>
  </si>
  <si>
    <t xml:space="preserve">Unidade de Fornecimento </t>
  </si>
  <si>
    <t xml:space="preserve">Par </t>
  </si>
  <si>
    <t>Par</t>
  </si>
  <si>
    <t xml:space="preserve">Unidade </t>
  </si>
  <si>
    <t xml:space="preserve">Item </t>
  </si>
  <si>
    <t>Descrição</t>
  </si>
  <si>
    <t>Valor Mensal</t>
  </si>
  <si>
    <t>Valor Anual</t>
  </si>
  <si>
    <t xml:space="preserve">Sálario </t>
  </si>
  <si>
    <t xml:space="preserve">QTD </t>
  </si>
  <si>
    <t>Equipamentos</t>
  </si>
  <si>
    <t xml:space="preserve">Utensilios </t>
  </si>
  <si>
    <t xml:space="preserve">Valores dos  Insumos diversos </t>
  </si>
  <si>
    <t xml:space="preserve">Salário </t>
  </si>
  <si>
    <t>Servente UREFT</t>
  </si>
  <si>
    <t>Servente URESV</t>
  </si>
  <si>
    <t>Posto</t>
  </si>
  <si>
    <t xml:space="preserve">Valores Uniforme Servente UREFT </t>
  </si>
  <si>
    <t>Insumos UREFT</t>
  </si>
  <si>
    <t>Insumos URESV</t>
  </si>
  <si>
    <t>Planilha de Custos</t>
  </si>
  <si>
    <t>Quantidade</t>
  </si>
  <si>
    <t>Fonte</t>
  </si>
  <si>
    <t>Valor Total Mensal</t>
  </si>
  <si>
    <t>Valor Total Anual</t>
  </si>
  <si>
    <t>Valores Uniforme Servente URESV</t>
  </si>
  <si>
    <t>MAPA COMPARATIVO DOS VALORES DO POSTO - SERVENTE UREFT</t>
  </si>
  <si>
    <t>MAPA COMPARATIVO DOS VALORES DO POSTO - SERVENTE URESV</t>
  </si>
  <si>
    <t xml:space="preserve">                                                        Valor Médio Total  Mensal </t>
  </si>
  <si>
    <t>INSUMOS DIVERSOS - PREÇOS ESTIMADOS - UREFT</t>
  </si>
  <si>
    <t xml:space="preserve">Valor Total Utensílios </t>
  </si>
  <si>
    <t xml:space="preserve">Valor Total Equipamentos </t>
  </si>
  <si>
    <t>Materiais</t>
  </si>
  <si>
    <t>INSUMOS DIVERSOS - PREÇOS ESTIMADOS - URESV</t>
  </si>
  <si>
    <t>EQUIPAMENTOS (Fornecimento único)</t>
  </si>
  <si>
    <t>UTENSÍLIOS (Fornecimento Anual)</t>
  </si>
  <si>
    <t>MATERIAIS (Fornecimento Mensal)</t>
  </si>
  <si>
    <t>Custo Médio Total</t>
  </si>
  <si>
    <t>Calça social, preta, no tecido oxford com elastano ou similiar;</t>
  </si>
  <si>
    <t>Blusas de poliéster, branca - manga curta;</t>
  </si>
  <si>
    <t>Touca com ab, cor preta;</t>
  </si>
  <si>
    <t>Sapatos em couro, solado antiderrapante, na cor preta, sem salto;</t>
  </si>
  <si>
    <t>Meias na cor preta;</t>
  </si>
  <si>
    <t>Horus</t>
  </si>
  <si>
    <t>Saara</t>
  </si>
  <si>
    <t>Média dos Orçamentos</t>
  </si>
  <si>
    <t>Total</t>
  </si>
  <si>
    <t xml:space="preserve"> VALORES DA CONTRATAÇÃO </t>
  </si>
  <si>
    <t>MAPA COMPARATIVO DOS VALORES DO POSTO - SERVENTE UREVT</t>
  </si>
  <si>
    <t>Servente UREVT</t>
  </si>
  <si>
    <t>MAPA COMPARATIVO DOS VALORES DO POSTO - SERVENTE GRERJ</t>
  </si>
  <si>
    <t>Servente GRERJ</t>
  </si>
  <si>
    <t>MAPA COMPARATIVO DOS VALORES DO POSTO - SERVENTE PA-SSZ</t>
  </si>
  <si>
    <t>Servente PA-SSZ</t>
  </si>
  <si>
    <t>Valores Uniforme Servente UREVT</t>
  </si>
  <si>
    <t>Insumos UREVT</t>
  </si>
  <si>
    <t>Valores Uniforme Servente GRERJ</t>
  </si>
  <si>
    <t>Insumos GRERJ</t>
  </si>
  <si>
    <t>Valores Uniforme Servente PA-SSZ</t>
  </si>
  <si>
    <t>Insumos PA-SSZ</t>
  </si>
  <si>
    <t>INSUMOS DIVERSOS - PREÇOS ESTIMADOS - UREVT</t>
  </si>
  <si>
    <t>INSUMOS DIVERSOS - PREÇOS ESTIMADOS - GRERJ</t>
  </si>
  <si>
    <t>INSUMOS DIVERSOS - PREÇOS ESTIMADOS - PA-SSZ</t>
  </si>
  <si>
    <t>Açúcar cristal de 1ª qualidade (Branco) - 1 Kg</t>
  </si>
  <si>
    <t>Unidade</t>
  </si>
  <si>
    <t>Adoçante Natural Sucralose de 1ª qualidade, líquido - frasco 75 ML</t>
  </si>
  <si>
    <t>Água Sanitária (ou cloro).</t>
  </si>
  <si>
    <t>Litro</t>
  </si>
  <si>
    <t>Álcool em Gel 70%  para mãos - 500g</t>
  </si>
  <si>
    <t>Aromatizador de Ambiente 360 ml</t>
  </si>
  <si>
    <t>Café gourmet de torra média, de 1ª de qualidade, com selo de certificação de pureza pela ABIC - Pacote 500 G</t>
  </si>
  <si>
    <t>Copos descartáveis de pvc, brancos, 50ml, conforme NBR/ABNT 14.865/2002 - Pacote 100 Unidades</t>
  </si>
  <si>
    <t>Copos descartaveis de pvc, 200 Ml - conforme NBR/ABNT 14.865/2002. - Pacote 100 Unidades</t>
  </si>
  <si>
    <t>Desinfetante concentrado de 1ª qualidade</t>
  </si>
  <si>
    <t>Detergente de lavar louça</t>
  </si>
  <si>
    <t>500 ml</t>
  </si>
  <si>
    <t>Esponja de aço de 1ª qualidade</t>
  </si>
  <si>
    <t>Esponja  dupla face de 1ª qualidade - Pacote com 4.</t>
  </si>
  <si>
    <t>Filtro de café descartável para uma xícara de café (tamanho 7,5 x 9 cm) para recipientes de até 10 cm (produto único que faz uma xícara de café de cada vez, diretamente no copo)</t>
  </si>
  <si>
    <t>Açúcar tipo cristal, de primeira qualidade.</t>
  </si>
  <si>
    <t>Kg</t>
  </si>
  <si>
    <t>Açúcar tipo cristal, de primeira qualidade</t>
  </si>
  <si>
    <t xml:space="preserve">Adoçante natural de 1ª qualidade, líquido </t>
  </si>
  <si>
    <t>Frasco</t>
  </si>
  <si>
    <t>Água Sanitária</t>
  </si>
  <si>
    <t>Álcool em Gel 70% - 500 L</t>
  </si>
  <si>
    <t>Álcool Líquido 70%</t>
  </si>
  <si>
    <t>Aromatizante de ambiente aerossol 360 ml</t>
  </si>
  <si>
    <t>Café em pó de primeira qualidade</t>
  </si>
  <si>
    <t>Pacote 500g</t>
  </si>
  <si>
    <t>Copos descartáveis de pvc, brancos, de 200ml, pacote com 100 unidades</t>
  </si>
  <si>
    <t>Pacote 100 unidade</t>
  </si>
  <si>
    <t>Copos descartáveis de pvc, brancos, de 50ml, pacote com 100 unidades</t>
  </si>
  <si>
    <t>Desinfetante</t>
  </si>
  <si>
    <t>Esponja dupla face de lavar louça</t>
  </si>
  <si>
    <t>Inseticida para  insetos - Aerossol 300 ML</t>
  </si>
  <si>
    <t>Limpador multiuso 500ml</t>
  </si>
  <si>
    <t>Pano de Chão de algodão alvejado</t>
  </si>
  <si>
    <t>Pano de limpeza (flanela) - algodão</t>
  </si>
  <si>
    <t>Papel Toalha, branco, 2 Dobras, Interfolhado, Caixa com 1000 Folhas</t>
  </si>
  <si>
    <t>Caixa</t>
  </si>
  <si>
    <t>Par de luvas para limpeza, látex</t>
  </si>
  <si>
    <t>Saco plástico de Lixo, 30 litros</t>
  </si>
  <si>
    <t>Saco plástico de Lixo, 100 litros</t>
  </si>
  <si>
    <t>Bacia para água, 5 Litros</t>
  </si>
  <si>
    <t>Balde para água, 5 Litros</t>
  </si>
  <si>
    <t>Bandeja - 50 X 30 cm Aço inoxidável</t>
  </si>
  <si>
    <t>Copo para água de vidro liso, sem detalhes, 300ml</t>
  </si>
  <si>
    <t>Dispenser para Papel Toalha interfolhado</t>
  </si>
  <si>
    <t>Escova de mão para limpeza</t>
  </si>
  <si>
    <t>Garrafa Térmica inox, capacidade 1litro, sistema de alça fixado na tampa</t>
  </si>
  <si>
    <t>Jarra para água com tampa, capacidade 1,5 litro, vidro transparente e liso.</t>
  </si>
  <si>
    <t>Mexedores Plásticos para Café (Pacote com 500)</t>
  </si>
  <si>
    <t>Pacote</t>
  </si>
  <si>
    <t>Pá coletora para lixo com cabo comprido</t>
  </si>
  <si>
    <t>Rodo para chão de 40 cm com cabo de maderia</t>
  </si>
  <si>
    <t>Vassoura Esfregão (Tipo MOPITA)</t>
  </si>
  <si>
    <t>Vassoura Esfregão (Tipo MOPITA) completa com balde</t>
  </si>
  <si>
    <t>Vassoura de Pêlo - 30 cm</t>
  </si>
  <si>
    <t>Vassoura de piaçava com cabo de madeira</t>
  </si>
  <si>
    <t>Xícara de café com pires em porcelana na cor branca</t>
  </si>
  <si>
    <t>Cafeteira elétrica com capacidade para 30 xícaras (110 volts)</t>
  </si>
  <si>
    <t>Adoçante natural de 1ª qualidade, líquido</t>
  </si>
  <si>
    <t>Água mineral sem Gás - Garrafão de 20 Litros</t>
  </si>
  <si>
    <t xml:space="preserve">Água Sanitária </t>
  </si>
  <si>
    <t xml:space="preserve">Álcool em Gel 70% </t>
  </si>
  <si>
    <t>Aromatizador de Ambiente aerossol 360 ml</t>
  </si>
  <si>
    <t>Pacote 500 g</t>
  </si>
  <si>
    <t>Pacote 100 un</t>
  </si>
  <si>
    <t xml:space="preserve">Desinfetante </t>
  </si>
  <si>
    <t xml:space="preserve">Desinfentante Pinho Sol </t>
  </si>
  <si>
    <t>500 ML</t>
  </si>
  <si>
    <t>300 ML</t>
  </si>
  <si>
    <t>Limpa Vidros</t>
  </si>
  <si>
    <t>500ML</t>
  </si>
  <si>
    <t>Lustra Móveis</t>
  </si>
  <si>
    <t>Papel Higiênico fl. dupla, branco, 1ª qualidade pacote com 08 rolos de 250X10</t>
  </si>
  <si>
    <t xml:space="preserve">Par de luvas para limpeza, TAMANHO M8 </t>
  </si>
  <si>
    <t xml:space="preserve">Saco plástico de Lixo 60L </t>
  </si>
  <si>
    <t>Saco plástico de Lixo 100L</t>
  </si>
  <si>
    <t>Sabão em Pó 1 Kg</t>
  </si>
  <si>
    <t xml:space="preserve">Sabonete liquido para higiene das mãos </t>
  </si>
  <si>
    <t xml:space="preserve">Sapólio em pó </t>
  </si>
  <si>
    <t>500g</t>
  </si>
  <si>
    <t xml:space="preserve">Soda Cáustica </t>
  </si>
  <si>
    <t>Balde para água, 10 Litros</t>
  </si>
  <si>
    <t>Copo para água de vidro liso, transparente, sem detalhes, 300ml</t>
  </si>
  <si>
    <t xml:space="preserve">Dispenser para papel higiênico </t>
  </si>
  <si>
    <t>Dispenser para sabonete líquido</t>
  </si>
  <si>
    <t>Escova de mão para Limpeza</t>
  </si>
  <si>
    <t>Faca de mesa em aço inox, tipo refeição, tamanho 19 cm</t>
  </si>
  <si>
    <t>Garfo de mesa em aço inox, tipo refeição, tamanho 19 cm</t>
  </si>
  <si>
    <t>Jarra para água com tampa, capacidade 1,5 litro, vidro transparente e liso</t>
  </si>
  <si>
    <t>Prato raso, para refeição, liso, transparente, sem detalhes, vidro temperado, 23 cm de diâmetro</t>
  </si>
  <si>
    <t>Prato raso, para sobremesa, liso, transparente, sem detalhes, vidro temperado, 19 cm de diãmetro.</t>
  </si>
  <si>
    <t>Rodo para Limpeza de vidros</t>
  </si>
  <si>
    <t xml:space="preserve">Vassoura de pelo fino / pelo sintético com cabo de madeira </t>
  </si>
  <si>
    <t>Vassoura Piaçava com cabo de madeira</t>
  </si>
  <si>
    <t>Cafeteira elétrica com capacidade para 30 xicaras, 220V</t>
  </si>
  <si>
    <t>Limpa vidros de 1ª qualidade</t>
  </si>
  <si>
    <t>Limpador multiuso de 1ª qualidade</t>
  </si>
  <si>
    <t>Lustra móveis de 1ª qualidade</t>
  </si>
  <si>
    <t>Luva de Vinil Descartável - Caixa 50 Unidades</t>
  </si>
  <si>
    <t>Mexedores plásticos para café - Pacote com 50 Unidades</t>
  </si>
  <si>
    <t>Pano de chão de 1ª qualidade</t>
  </si>
  <si>
    <t xml:space="preserve">Papel Higiênico folha dupla neutro, picotado, de 1ª qualidade, 10 cm x 30 m cada rolo. </t>
  </si>
  <si>
    <t>Papel Toalha Interfolhas, 2 dobras, branco, 22,5 x 21cm cada folha. - Caixa com 1.000 folhas.</t>
  </si>
  <si>
    <t>Protetor de assento sanitário de 1ª qualidade</t>
  </si>
  <si>
    <t>Sabão de coco em barra de 1ª qualidade - Barras de 200 G</t>
  </si>
  <si>
    <t>Sabão em barra de 1ª qualidade - Barras de 200 G</t>
  </si>
  <si>
    <t>Sabonete líquido glicerinado para mãos de 1ª qualidade.</t>
  </si>
  <si>
    <t>Saponáceo cremoso de 1ª qualidade - Garrafa 200 ML</t>
  </si>
  <si>
    <t>Saco de lixo 20L Reforçado</t>
  </si>
  <si>
    <t>Saco de Lixo 100L Reforçado</t>
  </si>
  <si>
    <t>Saco para descarte de abosrvente higiênico</t>
  </si>
  <si>
    <t>Veneno para formiga em gel para limpeza - Seringa 10 G.</t>
  </si>
  <si>
    <t>Balde para água - de plástico para 8 litros</t>
  </si>
  <si>
    <t>Bandeja Grande - 50 X 30 cm Aço inoxidável</t>
  </si>
  <si>
    <t>Cesto organizador de produtos de limpeza (com alça)</t>
  </si>
  <si>
    <t>Desentupidor de pia</t>
  </si>
  <si>
    <t>Desentupidor de vaso sanitário - cabo de madeira e bocal de borracha</t>
  </si>
  <si>
    <t>Dispenser para Descarte de Absorvente Higiênico - Plástico ABS Branco</t>
  </si>
  <si>
    <t>Escada de alumínio com 3 degraus</t>
  </si>
  <si>
    <t>Escova para limpeza base e cerdas de plástico</t>
  </si>
  <si>
    <t>Garrafa Térmica  - 1 L</t>
  </si>
  <si>
    <t>Jarra de vidro para água, 1,5 L</t>
  </si>
  <si>
    <t>Pá coletora para lixo - cabo de madeira</t>
  </si>
  <si>
    <t>Pano de prato, algodão cru, medida 60x40, na cor branca, absorvente, lavável e durável.</t>
  </si>
  <si>
    <t>Ralo - Inox contra mau cheiro e inseto com sistema inteligente de contrapeso que fecha automaticamente  15 x 15 cm, com instalação</t>
  </si>
  <si>
    <t>Ralo Inox - contra mau cheiro e inseto com sistema inteligente de contrapeso que fecha automaticamente  16 x 16 cm, com instalação</t>
  </si>
  <si>
    <t>Ralo para pia - em aço inox 7,5 cm de diametro</t>
  </si>
  <si>
    <t>Refil dos purificadores de água existentes na UREVT (Soft Star Everest).</t>
  </si>
  <si>
    <t>Rodo para chão de 40 cm - cabo de madeira e rodo de metal e borracha</t>
  </si>
  <si>
    <t>Rodo para pia - de plástico</t>
  </si>
  <si>
    <t>Rodo para vidro - rodo profissional 2 em 1</t>
  </si>
  <si>
    <t>Vassoura (Tipo MOP) - de aço, pintura eletrostática, tampas basculantes inferiores, cabo desmontável articulado e tecido flanelado para lustro e varrição.</t>
  </si>
  <si>
    <t>Vassoura de piaçava - cabo de madeira e cerdas de náilon</t>
  </si>
  <si>
    <t>Vassoura Limpa teto - cabo de madeira e cerdas naturais – 2 metros</t>
  </si>
  <si>
    <t>Vassourinha para lavagem de sanitário - com suporte e contendo cabo e cerdas de plástico</t>
  </si>
  <si>
    <t>Aspirador de pó de boa qualidade</t>
  </si>
  <si>
    <t>Cafeteira elétrica, com jarra de aço inox, de qualidade compatível com o serviço de fornecimento de café a ser prestado pela contratada. 110V</t>
  </si>
  <si>
    <t>Chaleira elétrica em aço inox com capacidade de 1,7 l, com controle de temperatura entre 40° e 100°, desligamento automático e porta-cabo para guardar a base. 110V</t>
  </si>
  <si>
    <t>100ml</t>
  </si>
  <si>
    <t>Água mineral sem Gás - 500ml</t>
  </si>
  <si>
    <t>Garrafas</t>
  </si>
  <si>
    <t>Aromatizador de Ambiente (Bom Ar) 360ml/400ml, fragância talco</t>
  </si>
  <si>
    <t>Cloro</t>
  </si>
  <si>
    <t>litro</t>
  </si>
  <si>
    <t>Coador de café descartável 102</t>
  </si>
  <si>
    <t>Pacote (30 unidades)</t>
  </si>
  <si>
    <t>Copo descartável para água (compatível com o dispensador para copo descartável) 200 ml - em acrílico com base em ABS e sistema para liberação)</t>
  </si>
  <si>
    <t>Caixa com 1000</t>
  </si>
  <si>
    <t>Caixa com 1000 (1 a cada dois meses)</t>
  </si>
  <si>
    <t>Guardanapo de papel</t>
  </si>
  <si>
    <t>Pacote (50 unidades)</t>
  </si>
  <si>
    <t>Limpa vidro</t>
  </si>
  <si>
    <t>Mexedores Plásticos para Café</t>
  </si>
  <si>
    <t>Pacote (500 unidades)</t>
  </si>
  <si>
    <t>Odorizador de sanitário em pastilha adesiva ou em gel com aplicador</t>
  </si>
  <si>
    <t>Pano de limpeza - Tipo Perfex</t>
  </si>
  <si>
    <t>Pacote (5 unidades)</t>
  </si>
  <si>
    <t>Pano de prato</t>
  </si>
  <si>
    <t>Papel Higiênico folha dupla, branco, 10cm x 200m cada rolo</t>
  </si>
  <si>
    <t>Papel Toalha, 2 dobras, interfolhado, branco, 20x23cm, caixa com 1000 folhas</t>
  </si>
  <si>
    <t>Par de luvas para limpeza, TAMANHO M8</t>
  </si>
  <si>
    <t>Pasta de limpeza para uso geral, 500g</t>
  </si>
  <si>
    <t>Protetor de assento sanitário</t>
  </si>
  <si>
    <t>Pacote (40 unidades)</t>
  </si>
  <si>
    <t>Sabão em Pó</t>
  </si>
  <si>
    <t>Sabonete liquido para higiene das mãos</t>
  </si>
  <si>
    <t>Saco Plastico de Lixo 60L</t>
  </si>
  <si>
    <t>Saco Plastico de Lixo 100L</t>
  </si>
  <si>
    <t>Saponáceo cremoso</t>
  </si>
  <si>
    <t>Soda Cáustica</t>
  </si>
  <si>
    <t>Açucareiro em aço inoxidável</t>
  </si>
  <si>
    <t>Balde de 08 Litros</t>
  </si>
  <si>
    <t>Balde de 20 Litros</t>
  </si>
  <si>
    <t>Bandeja redonda média em aço inoxidável com 40 cm de diâmetro</t>
  </si>
  <si>
    <t>Bule para café em aço inoxidável 900 ml</t>
  </si>
  <si>
    <t>Carrinho bandeja em aço inoxidável com rolamentos silenciosos para transporte de garrafas térmicas e para servir café</t>
  </si>
  <si>
    <t>Cesto para lixo com tampa basculante 15 litros</t>
  </si>
  <si>
    <t>Cesto para lixo com tampa basculante inox 40 litros</t>
  </si>
  <si>
    <t>Coletor para copos (sujos) descartáveis de água em PVC (200ml)</t>
  </si>
  <si>
    <t>Colher pequena de café</t>
  </si>
  <si>
    <t>Copo de vidro liso (300ml)</t>
  </si>
  <si>
    <t>Desentupidor de vaso sanitário com cabo de madeira</t>
  </si>
  <si>
    <t>Escada com 10 degraus</t>
  </si>
  <si>
    <t>Escada dobrável, 5 degraus, chapa de aço com piso de borracha, ponteiras em polipropileno.</t>
  </si>
  <si>
    <t>Escorredor de pratos tamanho pequeno na cor branca</t>
  </si>
  <si>
    <t>Faqueiro de inox com 12 unidade de cada (garfo, faca, colher de sopa)</t>
  </si>
  <si>
    <t>Forro de bandeja 100% vinil</t>
  </si>
  <si>
    <t>Garrafa Térmica inox, capacidade 1 litro, sistema de alça fixado na tampa</t>
  </si>
  <si>
    <t>Jarra para água, capacidade 1,8 litro, vidro transparente e liso</t>
  </si>
  <si>
    <t>Lixeira de 40,5 L</t>
  </si>
  <si>
    <t>Pá coletora para lixo, com cabo longo de madeira e pá de metal ou plástico</t>
  </si>
  <si>
    <t>Pote de vidro para biscoito com vedação tamanho médio</t>
  </si>
  <si>
    <t>Purificador de água da marca SOFT ou similar, na cor branca, com saída para água natural e gelada com capacidade de armazenamento de água gelada igual a 2l</t>
  </si>
  <si>
    <t>Rodo para chão, 40 cm, com cabo de madeira grande e rodo de metal e borracha</t>
  </si>
  <si>
    <t>Suporte em aço inoxidável para copo de vidro com 8 cm de diâmetro</t>
  </si>
  <si>
    <t>Suporte para copos descartáveis em acrílico com base em ABS e sistema de liberação de 1 copo por acionamento (alavanca) para 80 copos (200ml)</t>
  </si>
  <si>
    <t>Vassoura de piaçava, com cabo de madeira e cerdas de nylon</t>
  </si>
  <si>
    <t>Vassourinha para lavagem de sanitários com cerdas de nylon e suporte</t>
  </si>
  <si>
    <t>xícara de café com pires em porcelana na cor branca</t>
  </si>
  <si>
    <t>xícara de chá com pires em porcelana na cor branca</t>
  </si>
  <si>
    <t>Aspirador de água e pó, 127V, 1.200W, com bocal para todos os tipos de pisos, bocal para cantos e frestas, bocal para estofados, raio de 8m de utilização, capacidade mínima 9 litros</t>
  </si>
  <si>
    <t>Cafeteira elétrica industrial em aço inoxidável capacidade mínima 15L, 127V</t>
  </si>
  <si>
    <t>Enceradeira 127V com discos de escova, espuma e espuma grossa</t>
  </si>
  <si>
    <t>Açúcar tipo cristal em sachês</t>
  </si>
  <si>
    <t xml:space="preserve">Adoçante dietético em sachês. </t>
  </si>
  <si>
    <t>Galão 20 litros</t>
  </si>
  <si>
    <t>Água sanitária</t>
  </si>
  <si>
    <t>Álcool em Gel 70%</t>
  </si>
  <si>
    <t>Aromatizador de Ambiente (Bom Ar) 360ml/400ml</t>
  </si>
  <si>
    <t>Copos descartáveis de pvc, brancos, 50ml.</t>
  </si>
  <si>
    <t>Pacote 100 und</t>
  </si>
  <si>
    <t>Copos descartáveis de pvc, brancos, de 200ml</t>
  </si>
  <si>
    <t>Desinfetante, odor floral</t>
  </si>
  <si>
    <t>Galão de 5 litros</t>
  </si>
  <si>
    <t>Detergente de lavar louça, neutro</t>
  </si>
  <si>
    <t>Frasco 500ml</t>
  </si>
  <si>
    <t xml:space="preserve">Esponja lã de aço. </t>
  </si>
  <si>
    <t>Filtro/Coador de papel para café, descartável, compatível com cafeiteira a ser utilizada.</t>
  </si>
  <si>
    <t xml:space="preserve">Limpador multiuso líquido. </t>
  </si>
  <si>
    <t xml:space="preserve">Limpador para piso laminado. </t>
  </si>
  <si>
    <t>Frasco 750ml</t>
  </si>
  <si>
    <t xml:space="preserve">Lustra móveis. </t>
  </si>
  <si>
    <t>Frasco 200ml</t>
  </si>
  <si>
    <t>Pacote 500 und</t>
  </si>
  <si>
    <t>Pano de chão tipo saco duplo, 100% algodão. Medida  85cm x 60cm.</t>
  </si>
  <si>
    <t>Papel higiênico branco, folha dupla, extra macio, neutro.</t>
  </si>
  <si>
    <t>Pacote 4 rolos</t>
  </si>
  <si>
    <t>Caixa 1000 folhas</t>
  </si>
  <si>
    <t>Papel toalha, folha dupla,interfolhado, rolo com 60 folhas,20 x 22 cm cada folha</t>
  </si>
  <si>
    <t>Pacote 2 rolos</t>
  </si>
  <si>
    <t xml:space="preserve">Sabão em barra 200 gramas. </t>
  </si>
  <si>
    <t>Galão 5L</t>
  </si>
  <si>
    <t>Pacote 100und</t>
  </si>
  <si>
    <t>Saco plástico de Lixo 20L</t>
  </si>
  <si>
    <t xml:space="preserve">Saponáceo cremoso </t>
  </si>
  <si>
    <t>Garrafa 300ml</t>
  </si>
  <si>
    <t>Bandeja em aço inox grande, 23cm x13 cm</t>
  </si>
  <si>
    <t>Bandeja em aço inox grande, 45cm x 31 cm</t>
  </si>
  <si>
    <t>Copo para água de vidro liso, sem detalhes, 300ml.</t>
  </si>
  <si>
    <t>Desentupidor de pia, de plástico.</t>
  </si>
  <si>
    <t>Dispenser para copos descartáveis de 200 ml, em Inox e plástico ABS transparente</t>
  </si>
  <si>
    <t>Dispenser para copos descartáveis de 50 ml, em Inox e plástico ABS transparente</t>
  </si>
  <si>
    <t>Dispenser para papel toalha interfolhado, plástico ABS branco</t>
  </si>
  <si>
    <t>Dispenser para sabonete líquido, reservatório de 800 ml, plástico branco.</t>
  </si>
  <si>
    <t>Escova para limpeza, com base e cerdas de plástico.</t>
  </si>
  <si>
    <t>Jarra para água, capacidade 1,5 litro, vidro transparente e liso</t>
  </si>
  <si>
    <t xml:space="preserve">Rodo para pia, de plástico. </t>
  </si>
  <si>
    <t>Vassoura Limpa Teto, com cabo de madeira e cerdas naturais, 3 metros</t>
  </si>
  <si>
    <t>Aspirador de água e pó, 220V, 1.200W, com bocal para todos os tipos de pisos, bocal para cantos e frestas, bocal para estofados, raio de 8m de utilização, capacidade mínima 9 litros</t>
  </si>
  <si>
    <t>Cafeteira Elétrica, capacidade 30 xícaras, 220V</t>
  </si>
  <si>
    <t>Hórus</t>
  </si>
  <si>
    <t>Média Mensal Empresas</t>
  </si>
  <si>
    <t>Média Mensal  Empresas</t>
  </si>
  <si>
    <t>Jeserv</t>
  </si>
  <si>
    <t>Valor Unitário - Painel de Preços</t>
  </si>
  <si>
    <t>Valor Mensal - Painel de Preços</t>
  </si>
  <si>
    <t>Quant.</t>
  </si>
  <si>
    <t>Média dos valores das empresas</t>
  </si>
  <si>
    <t>ANEXO II do Estudo Técnico Preliminar</t>
  </si>
  <si>
    <t>ANEXO I  do Estudo Técnico Preliminar</t>
  </si>
  <si>
    <t>Valor Unitário - Banco de Preços</t>
  </si>
  <si>
    <t>Valor Mensal - Banco de Preços</t>
  </si>
  <si>
    <t>Valor Anual - Banco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</si>
</sst>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&quot;R$&quot;\ #,##0.00"/>
    <numFmt numFmtId="165" formatCode="&quot;R$&quot;#,##0.00"/>
    <numFmt numFmtId="166" formatCode="_-[$R$-416]\ * #,##0.00_-;\-[$R$-416]\ * #,##0.00_-;_-[$R$-416]\ * &quot;-&quot;??_-;_-@_-"/>
    <numFmt numFmtId="167" formatCode="_-&quot;R$&quot;\ * #,##0.00_-;\-&quot;R$&quot;\ * #,##0.00_-;_-&quot;R$&quot;\ * &quot;-&quot;??_-;_-@"/>
    <numFmt numFmtId="168" formatCode="&quot;R$&quot;\ #,##0.0"/>
  </numFmts>
  <fonts count="4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Verdana"/>
      <family val="2"/>
    </font>
    <font>
      <b/>
      <sz val="14"/>
      <name val="Times New Roman"/>
      <family val="1"/>
    </font>
    <font>
      <b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A7D0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1"/>
      <color rgb="FF000000"/>
      <name val="Calibri"/>
      <family val="2"/>
    </font>
    <font>
      <b/>
      <sz val="16"/>
      <color theme="1"/>
      <name val="Calibri"/>
      <family val="2"/>
      <scheme val="minor"/>
    </font>
    <font>
      <sz val="18"/>
      <color rgb="FF006100"/>
      <name val="Calibri"/>
      <family val="2"/>
      <scheme val="minor"/>
    </font>
    <font>
      <b/>
      <sz val="15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</font>
    <font>
      <sz val="10"/>
      <color theme="1"/>
      <name val="Arial"/>
    </font>
    <font>
      <b/>
      <sz val="11"/>
      <color rgb="FFFF0000"/>
      <name val="Calibri"/>
      <family val="2"/>
      <scheme val="minor"/>
    </font>
    <font>
      <sz val="11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6A6A6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6" tint="0.79998168889431442"/>
        <bgColor theme="0"/>
      </patternFill>
    </fill>
    <fill>
      <patternFill patternType="solid">
        <fgColor theme="6" tint="0.79998168889431442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/>
      <top/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 style="thin">
        <color rgb="FFB2B2B2"/>
      </left>
      <right/>
      <top/>
      <bottom style="thin">
        <color rgb="FFB2B2B2"/>
      </bottom>
      <diagonal/>
    </border>
    <border>
      <left/>
      <right/>
      <top/>
      <bottom style="thin">
        <color rgb="FFB2B2B2"/>
      </bottom>
      <diagonal/>
    </border>
    <border>
      <left/>
      <right/>
      <top/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 style="thin">
        <color indexed="64"/>
      </bottom>
      <diagonal/>
    </border>
    <border>
      <left/>
      <right/>
      <top style="double">
        <color rgb="FF3F3F3F"/>
      </top>
      <bottom style="thin">
        <color indexed="64"/>
      </bottom>
      <diagonal/>
    </border>
    <border>
      <left/>
      <right style="double">
        <color rgb="FF3F3F3F"/>
      </right>
      <top style="double">
        <color rgb="FF3F3F3F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1">
    <xf numFmtId="0" fontId="0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7" applyNumberFormat="0" applyAlignment="0" applyProtection="0"/>
    <xf numFmtId="0" fontId="19" fillId="14" borderId="8" applyNumberFormat="0" applyAlignment="0" applyProtection="0"/>
    <xf numFmtId="0" fontId="20" fillId="15" borderId="7" applyNumberFormat="0" applyAlignment="0" applyProtection="0"/>
    <xf numFmtId="44" fontId="6" fillId="0" borderId="0" applyFill="0" applyBorder="0" applyAlignment="0" applyProtection="0"/>
    <xf numFmtId="0" fontId="16" fillId="0" borderId="0"/>
    <xf numFmtId="0" fontId="8" fillId="16" borderId="9" applyNumberFormat="0" applyFont="0" applyAlignment="0" applyProtection="0"/>
    <xf numFmtId="0" fontId="21" fillId="13" borderId="10" applyNumberFormat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</cellStyleXfs>
  <cellXfs count="250">
    <xf numFmtId="0" fontId="0" fillId="0" borderId="0" xfId="0"/>
    <xf numFmtId="0" fontId="0" fillId="0" borderId="0" xfId="0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12" fillId="17" borderId="1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16" fillId="11" borderId="1" xfId="9" applyBorder="1" applyAlignment="1">
      <alignment horizontal="center" vertical="center" wrapText="1"/>
    </xf>
    <xf numFmtId="164" fontId="16" fillId="11" borderId="1" xfId="9" applyNumberFormat="1" applyBorder="1" applyAlignment="1">
      <alignment vertical="center"/>
    </xf>
    <xf numFmtId="164" fontId="25" fillId="13" borderId="7" xfId="11" applyNumberFormat="1" applyFont="1" applyAlignment="1">
      <alignment vertical="center"/>
    </xf>
    <xf numFmtId="0" fontId="16" fillId="9" borderId="1" xfId="7" applyBorder="1" applyAlignment="1">
      <alignment horizontal="center" vertical="center" wrapText="1"/>
    </xf>
    <xf numFmtId="0" fontId="11" fillId="17" borderId="1" xfId="0" applyFont="1" applyFill="1" applyBorder="1" applyAlignment="1">
      <alignment horizontal="center" vertical="center" wrapText="1"/>
    </xf>
    <xf numFmtId="164" fontId="16" fillId="11" borderId="1" xfId="9" applyNumberForma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164" fontId="26" fillId="11" borderId="1" xfId="9" applyNumberFormat="1" applyFont="1" applyBorder="1" applyAlignment="1">
      <alignment vertical="center"/>
    </xf>
    <xf numFmtId="164" fontId="26" fillId="10" borderId="1" xfId="8" applyNumberFormat="1" applyFont="1" applyBorder="1" applyAlignment="1">
      <alignment vertical="center"/>
    </xf>
    <xf numFmtId="164" fontId="26" fillId="9" borderId="1" xfId="7" applyNumberFormat="1" applyFont="1" applyBorder="1" applyAlignment="1">
      <alignment vertical="center"/>
    </xf>
    <xf numFmtId="0" fontId="16" fillId="4" borderId="0" xfId="2" applyAlignment="1">
      <alignment horizontal="center"/>
    </xf>
    <xf numFmtId="0" fontId="13" fillId="17" borderId="2" xfId="0" applyFont="1" applyFill="1" applyBorder="1" applyAlignment="1">
      <alignment horizontal="center" vertical="center" wrapText="1"/>
    </xf>
    <xf numFmtId="0" fontId="21" fillId="16" borderId="13" xfId="16" applyFont="1" applyBorder="1" applyAlignment="1">
      <alignment vertical="center" wrapText="1"/>
    </xf>
    <xf numFmtId="0" fontId="21" fillId="16" borderId="14" xfId="16" applyFont="1" applyBorder="1" applyAlignment="1">
      <alignment vertical="center" wrapText="1"/>
    </xf>
    <xf numFmtId="0" fontId="21" fillId="16" borderId="15" xfId="16" applyFont="1" applyBorder="1" applyAlignment="1">
      <alignment vertical="center" wrapText="1"/>
    </xf>
    <xf numFmtId="0" fontId="21" fillId="16" borderId="16" xfId="16" applyFont="1" applyBorder="1" applyAlignment="1">
      <alignment vertical="center" wrapText="1"/>
    </xf>
    <xf numFmtId="164" fontId="24" fillId="16" borderId="17" xfId="20" applyNumberFormat="1" applyFill="1" applyBorder="1" applyAlignment="1">
      <alignment vertical="center"/>
    </xf>
    <xf numFmtId="164" fontId="18" fillId="13" borderId="1" xfId="11" applyNumberFormat="1" applyBorder="1" applyAlignment="1">
      <alignment vertical="center"/>
    </xf>
    <xf numFmtId="164" fontId="24" fillId="16" borderId="1" xfId="20" applyNumberFormat="1" applyFill="1" applyBorder="1" applyAlignment="1">
      <alignment vertical="center"/>
    </xf>
    <xf numFmtId="0" fontId="21" fillId="16" borderId="1" xfId="16" applyFont="1" applyBorder="1" applyAlignment="1">
      <alignment vertical="center" wrapText="1"/>
    </xf>
    <xf numFmtId="166" fontId="21" fillId="16" borderId="1" xfId="16" applyNumberFormat="1" applyFont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0" fontId="28" fillId="18" borderId="1" xfId="0" applyFont="1" applyFill="1" applyBorder="1" applyAlignment="1">
      <alignment horizontal="center" vertical="center" wrapText="1"/>
    </xf>
    <xf numFmtId="0" fontId="7" fillId="0" borderId="1" xfId="14" applyNumberFormat="1" applyFont="1" applyBorder="1" applyAlignment="1">
      <alignment horizontal="center" vertical="center"/>
    </xf>
    <xf numFmtId="166" fontId="7" fillId="0" borderId="1" xfId="14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6" fontId="12" fillId="17" borderId="3" xfId="0" applyNumberFormat="1" applyFont="1" applyFill="1" applyBorder="1" applyAlignment="1">
      <alignment horizontal="center" vertical="center"/>
    </xf>
    <xf numFmtId="0" fontId="16" fillId="19" borderId="1" xfId="7" applyFill="1" applyBorder="1" applyAlignment="1">
      <alignment horizontal="center" vertical="center" wrapText="1"/>
    </xf>
    <xf numFmtId="164" fontId="16" fillId="7" borderId="1" xfId="5" applyNumberFormat="1" applyBorder="1" applyAlignment="1">
      <alignment horizontal="center" vertical="center"/>
    </xf>
    <xf numFmtId="164" fontId="26" fillId="9" borderId="1" xfId="7" applyNumberFormat="1" applyFont="1" applyBorder="1" applyAlignment="1">
      <alignment horizontal="center" vertical="center"/>
    </xf>
    <xf numFmtId="164" fontId="16" fillId="19" borderId="1" xfId="7" applyNumberFormat="1" applyFill="1" applyBorder="1" applyAlignment="1">
      <alignment horizontal="center" vertical="center"/>
    </xf>
    <xf numFmtId="164" fontId="24" fillId="16" borderId="1" xfId="20" applyNumberFormat="1" applyFill="1" applyBorder="1" applyAlignment="1">
      <alignment vertical="center" wrapText="1"/>
    </xf>
    <xf numFmtId="164" fontId="21" fillId="16" borderId="1" xfId="16" applyNumberFormat="1" applyFont="1" applyBorder="1" applyAlignment="1">
      <alignment vertical="center" wrapText="1"/>
    </xf>
    <xf numFmtId="0" fontId="13" fillId="17" borderId="1" xfId="0" applyFont="1" applyFill="1" applyBorder="1" applyAlignment="1">
      <alignment horizontal="center" vertical="center" wrapText="1"/>
    </xf>
    <xf numFmtId="166" fontId="12" fillId="17" borderId="1" xfId="0" applyNumberFormat="1" applyFont="1" applyFill="1" applyBorder="1" applyAlignment="1">
      <alignment vertical="center"/>
    </xf>
    <xf numFmtId="0" fontId="29" fillId="21" borderId="1" xfId="17" applyFont="1" applyFill="1" applyBorder="1" applyAlignment="1">
      <alignment horizontal="center" vertical="center"/>
    </xf>
    <xf numFmtId="0" fontId="30" fillId="22" borderId="4" xfId="0" applyFont="1" applyFill="1" applyBorder="1" applyAlignment="1">
      <alignment horizontal="center" vertical="center"/>
    </xf>
    <xf numFmtId="0" fontId="30" fillId="22" borderId="3" xfId="0" applyFont="1" applyFill="1" applyBorder="1" applyAlignment="1">
      <alignment horizontal="center" vertical="center"/>
    </xf>
    <xf numFmtId="0" fontId="31" fillId="0" borderId="4" xfId="0" applyFont="1" applyBorder="1" applyAlignment="1">
      <alignment horizontal="left" vertical="center"/>
    </xf>
    <xf numFmtId="0" fontId="31" fillId="0" borderId="3" xfId="0" applyFont="1" applyBorder="1" applyAlignment="1">
      <alignment horizontal="left" vertical="center"/>
    </xf>
    <xf numFmtId="0" fontId="21" fillId="13" borderId="4" xfId="17" applyBorder="1" applyAlignment="1">
      <alignment horizontal="center"/>
    </xf>
    <xf numFmtId="0" fontId="21" fillId="13" borderId="3" xfId="17" applyBorder="1" applyAlignment="1">
      <alignment horizontal="center"/>
    </xf>
    <xf numFmtId="164" fontId="7" fillId="0" borderId="1" xfId="14" applyNumberFormat="1" applyFont="1" applyBorder="1" applyAlignment="1">
      <alignment horizontal="right" vertical="center"/>
    </xf>
    <xf numFmtId="164" fontId="16" fillId="19" borderId="4" xfId="7" applyNumberFormat="1" applyFill="1" applyBorder="1" applyAlignment="1">
      <alignment vertical="center"/>
    </xf>
    <xf numFmtId="164" fontId="16" fillId="11" borderId="3" xfId="9" applyNumberFormat="1" applyBorder="1" applyAlignment="1">
      <alignment vertical="center"/>
    </xf>
    <xf numFmtId="0" fontId="11" fillId="17" borderId="18" xfId="0" applyFont="1" applyFill="1" applyBorder="1" applyAlignment="1">
      <alignment horizontal="center" vertical="center" wrapText="1"/>
    </xf>
    <xf numFmtId="0" fontId="27" fillId="24" borderId="1" xfId="0" applyFont="1" applyFill="1" applyBorder="1" applyAlignment="1">
      <alignment vertical="center"/>
    </xf>
    <xf numFmtId="0" fontId="28" fillId="24" borderId="1" xfId="0" applyFont="1" applyFill="1" applyBorder="1" applyAlignment="1">
      <alignment horizontal="center" vertical="center"/>
    </xf>
    <xf numFmtId="0" fontId="37" fillId="24" borderId="1" xfId="0" applyFont="1" applyFill="1" applyBorder="1" applyAlignment="1">
      <alignment horizontal="left" vertical="center" wrapText="1"/>
    </xf>
    <xf numFmtId="0" fontId="37" fillId="24" borderId="1" xfId="0" applyFont="1" applyFill="1" applyBorder="1" applyAlignment="1">
      <alignment horizontal="center" vertical="center" wrapText="1"/>
    </xf>
    <xf numFmtId="0" fontId="38" fillId="24" borderId="1" xfId="0" applyFont="1" applyFill="1" applyBorder="1" applyAlignment="1">
      <alignment horizontal="center" vertical="center" wrapText="1"/>
    </xf>
    <xf numFmtId="0" fontId="38" fillId="24" borderId="3" xfId="0" applyFont="1" applyFill="1" applyBorder="1" applyAlignment="1">
      <alignment horizontal="center" vertical="center" wrapText="1"/>
    </xf>
    <xf numFmtId="0" fontId="27" fillId="18" borderId="1" xfId="0" applyFont="1" applyFill="1" applyBorder="1" applyAlignment="1">
      <alignment horizontal="left"/>
    </xf>
    <xf numFmtId="0" fontId="27" fillId="24" borderId="1" xfId="0" applyFont="1" applyFill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18" borderId="1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7" fillId="18" borderId="1" xfId="0" applyFont="1" applyFill="1" applyBorder="1" applyAlignment="1">
      <alignment horizontal="left" vertical="center" wrapText="1"/>
    </xf>
    <xf numFmtId="44" fontId="37" fillId="26" borderId="1" xfId="0" applyNumberFormat="1" applyFont="1" applyFill="1" applyBorder="1" applyAlignment="1">
      <alignment horizontal="center" vertical="center" wrapText="1"/>
    </xf>
    <xf numFmtId="44" fontId="38" fillId="25" borderId="1" xfId="0" applyNumberFormat="1" applyFont="1" applyFill="1" applyBorder="1" applyAlignment="1">
      <alignment horizontal="left" vertical="center" wrapText="1"/>
    </xf>
    <xf numFmtId="44" fontId="28" fillId="20" borderId="2" xfId="0" applyNumberFormat="1" applyFont="1" applyFill="1" applyBorder="1" applyAlignment="1">
      <alignment horizontal="left" vertical="center"/>
    </xf>
    <xf numFmtId="44" fontId="38" fillId="25" borderId="1" xfId="0" applyNumberFormat="1" applyFont="1" applyFill="1" applyBorder="1" applyAlignment="1">
      <alignment horizontal="left"/>
    </xf>
    <xf numFmtId="44" fontId="37" fillId="26" borderId="1" xfId="0" applyNumberFormat="1" applyFont="1" applyFill="1" applyBorder="1" applyAlignment="1">
      <alignment horizontal="right" vertical="center" wrapText="1"/>
    </xf>
    <xf numFmtId="44" fontId="28" fillId="26" borderId="1" xfId="0" applyNumberFormat="1" applyFont="1" applyFill="1" applyBorder="1" applyAlignment="1">
      <alignment horizontal="right" vertical="center" wrapText="1"/>
    </xf>
    <xf numFmtId="44" fontId="0" fillId="0" borderId="0" xfId="0" applyNumberFormat="1" applyAlignment="1">
      <alignment vertical="center"/>
    </xf>
    <xf numFmtId="0" fontId="37" fillId="0" borderId="1" xfId="0" applyFont="1" applyBorder="1"/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wrapText="1"/>
    </xf>
    <xf numFmtId="0" fontId="27" fillId="24" borderId="1" xfId="0" applyFont="1" applyFill="1" applyBorder="1"/>
    <xf numFmtId="0" fontId="27" fillId="24" borderId="1" xfId="0" applyFont="1" applyFill="1" applyBorder="1" applyAlignment="1">
      <alignment horizontal="left" vertical="center"/>
    </xf>
    <xf numFmtId="0" fontId="27" fillId="24" borderId="1" xfId="0" applyFont="1" applyFill="1" applyBorder="1" applyAlignment="1">
      <alignment vertical="center" wrapText="1"/>
    </xf>
    <xf numFmtId="0" fontId="27" fillId="24" borderId="1" xfId="0" applyFont="1" applyFill="1" applyBorder="1" applyAlignment="1">
      <alignment horizontal="left" wrapText="1"/>
    </xf>
    <xf numFmtId="0" fontId="27" fillId="24" borderId="1" xfId="0" applyFont="1" applyFill="1" applyBorder="1" applyAlignment="1">
      <alignment wrapText="1"/>
    </xf>
    <xf numFmtId="0" fontId="27" fillId="18" borderId="1" xfId="0" applyFont="1" applyFill="1" applyBorder="1" applyAlignment="1">
      <alignment wrapText="1"/>
    </xf>
    <xf numFmtId="0" fontId="27" fillId="0" borderId="1" xfId="0" applyFont="1" applyBorder="1" applyAlignment="1">
      <alignment vertical="center" wrapText="1"/>
    </xf>
    <xf numFmtId="0" fontId="27" fillId="0" borderId="1" xfId="0" applyFont="1" applyBorder="1" applyAlignment="1">
      <alignment wrapText="1"/>
    </xf>
    <xf numFmtId="0" fontId="27" fillId="24" borderId="18" xfId="0" applyFont="1" applyFill="1" applyBorder="1" applyAlignment="1">
      <alignment horizontal="left" vertical="center"/>
    </xf>
    <xf numFmtId="0" fontId="27" fillId="24" borderId="18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/>
    </xf>
    <xf numFmtId="0" fontId="28" fillId="18" borderId="1" xfId="0" applyFont="1" applyFill="1" applyBorder="1" applyAlignment="1">
      <alignment horizontal="center"/>
    </xf>
    <xf numFmtId="0" fontId="28" fillId="0" borderId="3" xfId="0" applyFont="1" applyBorder="1" applyAlignment="1">
      <alignment horizontal="center" vertical="center"/>
    </xf>
    <xf numFmtId="0" fontId="28" fillId="24" borderId="3" xfId="0" applyFont="1" applyFill="1" applyBorder="1" applyAlignment="1">
      <alignment horizontal="center" vertical="center"/>
    </xf>
    <xf numFmtId="0" fontId="28" fillId="18" borderId="3" xfId="0" applyFont="1" applyFill="1" applyBorder="1" applyAlignment="1">
      <alignment horizontal="center"/>
    </xf>
    <xf numFmtId="0" fontId="28" fillId="0" borderId="1" xfId="0" applyFont="1" applyBorder="1" applyAlignment="1">
      <alignment horizontal="center" vertical="center" wrapText="1"/>
    </xf>
    <xf numFmtId="0" fontId="27" fillId="0" borderId="1" xfId="0" applyFont="1" applyBorder="1"/>
    <xf numFmtId="0" fontId="28" fillId="0" borderId="1" xfId="0" applyFont="1" applyBorder="1" applyAlignment="1">
      <alignment horizontal="center" wrapText="1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vertical="center"/>
    </xf>
    <xf numFmtId="0" fontId="38" fillId="24" borderId="1" xfId="0" applyFont="1" applyFill="1" applyBorder="1" applyAlignment="1">
      <alignment horizontal="center" vertical="center"/>
    </xf>
    <xf numFmtId="0" fontId="37" fillId="24" borderId="1" xfId="0" applyFont="1" applyFill="1" applyBorder="1" applyAlignment="1">
      <alignment horizontal="center" vertical="center"/>
    </xf>
    <xf numFmtId="0" fontId="38" fillId="24" borderId="0" xfId="0" applyFont="1" applyFill="1" applyAlignment="1">
      <alignment horizontal="center" vertical="center"/>
    </xf>
    <xf numFmtId="164" fontId="28" fillId="20" borderId="1" xfId="0" applyNumberFormat="1" applyFont="1" applyFill="1" applyBorder="1" applyAlignment="1">
      <alignment horizontal="center"/>
    </xf>
    <xf numFmtId="44" fontId="28" fillId="20" borderId="1" xfId="0" applyNumberFormat="1" applyFont="1" applyFill="1" applyBorder="1" applyAlignment="1">
      <alignment horizontal="right"/>
    </xf>
    <xf numFmtId="44" fontId="38" fillId="25" borderId="1" xfId="0" applyNumberFormat="1" applyFont="1" applyFill="1" applyBorder="1" applyAlignment="1">
      <alignment horizontal="right" vertical="center"/>
    </xf>
    <xf numFmtId="44" fontId="28" fillId="25" borderId="1" xfId="0" applyNumberFormat="1" applyFont="1" applyFill="1" applyBorder="1" applyAlignment="1">
      <alignment horizontal="right"/>
    </xf>
    <xf numFmtId="44" fontId="38" fillId="25" borderId="1" xfId="0" applyNumberFormat="1" applyFont="1" applyFill="1" applyBorder="1" applyAlignment="1">
      <alignment horizontal="right"/>
    </xf>
    <xf numFmtId="44" fontId="37" fillId="25" borderId="1" xfId="0" applyNumberFormat="1" applyFont="1" applyFill="1" applyBorder="1" applyAlignment="1">
      <alignment horizontal="right" vertical="center"/>
    </xf>
    <xf numFmtId="0" fontId="38" fillId="0" borderId="1" xfId="0" applyFont="1" applyBorder="1" applyAlignment="1">
      <alignment horizontal="center" vertical="center"/>
    </xf>
    <xf numFmtId="0" fontId="37" fillId="24" borderId="1" xfId="0" applyFont="1" applyFill="1" applyBorder="1" applyAlignment="1">
      <alignment horizontal="left" wrapText="1"/>
    </xf>
    <xf numFmtId="167" fontId="38" fillId="26" borderId="1" xfId="0" applyNumberFormat="1" applyFont="1" applyFill="1" applyBorder="1" applyAlignment="1">
      <alignment horizontal="center" vertical="center" wrapText="1"/>
    </xf>
    <xf numFmtId="167" fontId="38" fillId="25" borderId="1" xfId="0" applyNumberFormat="1" applyFont="1" applyFill="1" applyBorder="1" applyAlignment="1">
      <alignment horizontal="center" vertical="center" wrapText="1"/>
    </xf>
    <xf numFmtId="167" fontId="38" fillId="25" borderId="1" xfId="0" applyNumberFormat="1" applyFont="1" applyFill="1" applyBorder="1"/>
    <xf numFmtId="164" fontId="38" fillId="20" borderId="1" xfId="0" applyNumberFormat="1" applyFont="1" applyFill="1" applyBorder="1" applyAlignment="1">
      <alignment horizontal="center" vertical="center"/>
    </xf>
    <xf numFmtId="164" fontId="28" fillId="25" borderId="1" xfId="0" applyNumberFormat="1" applyFont="1" applyFill="1" applyBorder="1" applyAlignment="1">
      <alignment horizontal="center" vertical="center"/>
    </xf>
    <xf numFmtId="164" fontId="28" fillId="20" borderId="1" xfId="0" applyNumberFormat="1" applyFont="1" applyFill="1" applyBorder="1" applyAlignment="1">
      <alignment horizontal="center" vertical="center"/>
    </xf>
    <xf numFmtId="164" fontId="28" fillId="26" borderId="1" xfId="0" applyNumberFormat="1" applyFont="1" applyFill="1" applyBorder="1" applyAlignment="1">
      <alignment horizontal="center"/>
    </xf>
    <xf numFmtId="164" fontId="16" fillId="7" borderId="3" xfId="5" applyNumberFormat="1" applyBorder="1" applyAlignment="1">
      <alignment horizontal="center" vertical="center"/>
    </xf>
    <xf numFmtId="0" fontId="37" fillId="24" borderId="1" xfId="0" applyFont="1" applyFill="1" applyBorder="1" applyAlignment="1">
      <alignment horizontal="left" vertical="center"/>
    </xf>
    <xf numFmtId="0" fontId="37" fillId="24" borderId="1" xfId="0" applyFont="1" applyFill="1" applyBorder="1" applyAlignment="1">
      <alignment vertical="center"/>
    </xf>
    <xf numFmtId="0" fontId="37" fillId="24" borderId="1" xfId="0" applyFont="1" applyFill="1" applyBorder="1" applyAlignment="1">
      <alignment wrapText="1"/>
    </xf>
    <xf numFmtId="0" fontId="37" fillId="24" borderId="1" xfId="0" applyFont="1" applyFill="1" applyBorder="1"/>
    <xf numFmtId="164" fontId="16" fillId="19" borderId="4" xfId="7" applyNumberFormat="1" applyFill="1" applyBorder="1" applyAlignment="1">
      <alignment horizontal="center" vertical="center"/>
    </xf>
    <xf numFmtId="164" fontId="24" fillId="16" borderId="4" xfId="20" applyNumberFormat="1" applyFill="1" applyBorder="1" applyAlignment="1">
      <alignment vertical="center" wrapText="1"/>
    </xf>
    <xf numFmtId="164" fontId="24" fillId="16" borderId="3" xfId="20" applyNumberFormat="1" applyFill="1" applyBorder="1" applyAlignment="1">
      <alignment vertical="center"/>
    </xf>
    <xf numFmtId="44" fontId="37" fillId="20" borderId="1" xfId="0" applyNumberFormat="1" applyFont="1" applyFill="1" applyBorder="1" applyAlignment="1">
      <alignment horizontal="right" vertical="center"/>
    </xf>
    <xf numFmtId="164" fontId="37" fillId="20" borderId="1" xfId="0" applyNumberFormat="1" applyFont="1" applyFill="1" applyBorder="1" applyAlignment="1">
      <alignment horizontal="center" vertical="center"/>
    </xf>
    <xf numFmtId="164" fontId="26" fillId="11" borderId="3" xfId="9" applyNumberFormat="1" applyFont="1" applyBorder="1" applyAlignment="1">
      <alignment horizontal="center" vertical="center"/>
    </xf>
    <xf numFmtId="0" fontId="37" fillId="0" borderId="1" xfId="0" applyFont="1" applyBorder="1" applyAlignment="1">
      <alignment vertical="center"/>
    </xf>
    <xf numFmtId="164" fontId="39" fillId="13" borderId="1" xfId="11" applyNumberFormat="1" applyFont="1" applyBorder="1" applyAlignment="1">
      <alignment vertical="center"/>
    </xf>
    <xf numFmtId="0" fontId="38" fillId="24" borderId="3" xfId="0" applyFont="1" applyFill="1" applyBorder="1" applyAlignment="1">
      <alignment horizontal="center" vertical="center"/>
    </xf>
    <xf numFmtId="0" fontId="37" fillId="24" borderId="3" xfId="0" applyFont="1" applyFill="1" applyBorder="1" applyAlignment="1">
      <alignment horizontal="center" vertical="center" wrapText="1"/>
    </xf>
    <xf numFmtId="0" fontId="28" fillId="24" borderId="3" xfId="0" applyFont="1" applyFill="1" applyBorder="1" applyAlignment="1">
      <alignment horizontal="center" vertical="center" wrapText="1"/>
    </xf>
    <xf numFmtId="0" fontId="37" fillId="24" borderId="3" xfId="0" applyFont="1" applyFill="1" applyBorder="1" applyAlignment="1">
      <alignment horizontal="center" vertical="center"/>
    </xf>
    <xf numFmtId="0" fontId="27" fillId="18" borderId="1" xfId="0" applyFont="1" applyFill="1" applyBorder="1" applyAlignment="1">
      <alignment horizontal="left" wrapText="1"/>
    </xf>
    <xf numFmtId="164" fontId="16" fillId="11" borderId="3" xfId="9" applyNumberFormat="1" applyBorder="1" applyAlignment="1">
      <alignment horizontal="center" vertical="center"/>
    </xf>
    <xf numFmtId="0" fontId="27" fillId="0" borderId="18" xfId="0" applyFont="1" applyBorder="1" applyAlignment="1">
      <alignment wrapText="1"/>
    </xf>
    <xf numFmtId="0" fontId="28" fillId="0" borderId="18" xfId="0" applyFont="1" applyBorder="1" applyAlignment="1">
      <alignment horizontal="center" vertical="center"/>
    </xf>
    <xf numFmtId="168" fontId="0" fillId="0" borderId="0" xfId="0" applyNumberFormat="1" applyAlignment="1">
      <alignment vertical="center"/>
    </xf>
    <xf numFmtId="0" fontId="3" fillId="10" borderId="1" xfId="8" applyFont="1" applyBorder="1" applyAlignment="1">
      <alignment horizontal="center" vertical="center" wrapText="1"/>
    </xf>
    <xf numFmtId="164" fontId="24" fillId="16" borderId="3" xfId="20" applyNumberFormat="1" applyFill="1" applyBorder="1" applyAlignment="1">
      <alignment vertical="center" wrapText="1"/>
    </xf>
    <xf numFmtId="164" fontId="21" fillId="16" borderId="3" xfId="16" applyNumberFormat="1" applyFont="1" applyBorder="1" applyAlignment="1">
      <alignment vertical="center" wrapText="1"/>
    </xf>
    <xf numFmtId="166" fontId="12" fillId="17" borderId="1" xfId="0" applyNumberFormat="1" applyFont="1" applyFill="1" applyBorder="1" applyAlignment="1">
      <alignment horizontal="center" vertical="center"/>
    </xf>
    <xf numFmtId="0" fontId="18" fillId="13" borderId="1" xfId="11" applyBorder="1" applyAlignment="1">
      <alignment horizontal="center" vertical="center" wrapText="1"/>
    </xf>
    <xf numFmtId="0" fontId="16" fillId="0" borderId="0" xfId="2" applyFill="1" applyBorder="1" applyAlignment="1">
      <alignment horizontal="center" vertical="center"/>
    </xf>
    <xf numFmtId="0" fontId="16" fillId="0" borderId="6" xfId="2" applyFill="1" applyBorder="1" applyAlignment="1">
      <alignment horizontal="center" vertical="center"/>
    </xf>
    <xf numFmtId="0" fontId="0" fillId="24" borderId="1" xfId="0" applyFill="1" applyBorder="1" applyAlignment="1">
      <alignment horizontal="left" vertical="center" wrapText="1"/>
    </xf>
    <xf numFmtId="0" fontId="0" fillId="24" borderId="1" xfId="0" applyFill="1" applyBorder="1" applyAlignment="1">
      <alignment horizontal="center" vertical="center"/>
    </xf>
    <xf numFmtId="164" fontId="26" fillId="7" borderId="3" xfId="5" applyNumberFormat="1" applyFont="1" applyBorder="1" applyAlignment="1">
      <alignment horizontal="center" vertical="center"/>
    </xf>
    <xf numFmtId="164" fontId="26" fillId="19" borderId="4" xfId="7" applyNumberFormat="1" applyFont="1" applyFill="1" applyBorder="1" applyAlignment="1">
      <alignment horizontal="center" vertical="center"/>
    </xf>
    <xf numFmtId="44" fontId="0" fillId="28" borderId="1" xfId="0" applyNumberFormat="1" applyFill="1" applyBorder="1" applyAlignment="1">
      <alignment horizontal="right" vertical="center"/>
    </xf>
    <xf numFmtId="0" fontId="0" fillId="24" borderId="1" xfId="0" applyFill="1" applyBorder="1" applyAlignment="1">
      <alignment horizontal="center" vertical="center" wrapText="1"/>
    </xf>
    <xf numFmtId="164" fontId="26" fillId="11" borderId="3" xfId="9" applyNumberFormat="1" applyFont="1" applyBorder="1" applyAlignment="1">
      <alignment vertical="center"/>
    </xf>
    <xf numFmtId="164" fontId="26" fillId="19" borderId="4" xfId="7" applyNumberFormat="1" applyFont="1" applyFill="1" applyBorder="1" applyAlignment="1">
      <alignment vertical="center"/>
    </xf>
    <xf numFmtId="44" fontId="0" fillId="28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4" fontId="26" fillId="11" borderId="1" xfId="9" applyNumberFormat="1" applyFont="1" applyBorder="1" applyAlignment="1">
      <alignment horizontal="center" vertical="center"/>
    </xf>
    <xf numFmtId="164" fontId="26" fillId="19" borderId="1" xfId="7" applyNumberFormat="1" applyFont="1" applyFill="1" applyBorder="1" applyAlignment="1">
      <alignment horizontal="center" vertical="center"/>
    </xf>
    <xf numFmtId="164" fontId="0" fillId="27" borderId="1" xfId="0" applyNumberFormat="1" applyFill="1" applyBorder="1" applyAlignment="1">
      <alignment horizontal="center" vertical="center"/>
    </xf>
    <xf numFmtId="0" fontId="0" fillId="24" borderId="3" xfId="0" applyFill="1" applyBorder="1" applyAlignment="1">
      <alignment horizontal="center" vertical="center"/>
    </xf>
    <xf numFmtId="164" fontId="26" fillId="7" borderId="1" xfId="5" applyNumberFormat="1" applyFont="1" applyBorder="1" applyAlignment="1">
      <alignment horizontal="center" vertical="center"/>
    </xf>
    <xf numFmtId="164" fontId="0" fillId="25" borderId="1" xfId="0" applyNumberFormat="1" applyFill="1" applyBorder="1" applyAlignment="1">
      <alignment horizontal="center" vertical="center"/>
    </xf>
    <xf numFmtId="164" fontId="40" fillId="27" borderId="1" xfId="15" applyNumberFormat="1" applyFont="1" applyFill="1" applyBorder="1" applyAlignment="1">
      <alignment horizontal="center" vertical="center"/>
    </xf>
    <xf numFmtId="164" fontId="0" fillId="28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4" borderId="1" xfId="0" applyFill="1" applyBorder="1" applyAlignment="1">
      <alignment horizontal="left" vertical="center"/>
    </xf>
    <xf numFmtId="167" fontId="0" fillId="28" borderId="1" xfId="0" applyNumberFormat="1" applyFill="1" applyBorder="1" applyAlignment="1">
      <alignment horizontal="center" vertical="center"/>
    </xf>
    <xf numFmtId="0" fontId="16" fillId="0" borderId="23" xfId="2" applyFill="1" applyBorder="1"/>
    <xf numFmtId="0" fontId="16" fillId="0" borderId="23" xfId="2" applyFill="1" applyBorder="1" applyAlignment="1">
      <alignment horizontal="center" vertical="center"/>
    </xf>
    <xf numFmtId="164" fontId="0" fillId="0" borderId="23" xfId="0" applyNumberFormat="1" applyBorder="1"/>
    <xf numFmtId="164" fontId="26" fillId="0" borderId="23" xfId="18" applyNumberFormat="1" applyFont="1" applyBorder="1"/>
    <xf numFmtId="0" fontId="0" fillId="0" borderId="24" xfId="0" applyBorder="1"/>
    <xf numFmtId="0" fontId="16" fillId="0" borderId="0" xfId="2" applyFill="1" applyBorder="1"/>
    <xf numFmtId="164" fontId="26" fillId="0" borderId="0" xfId="18" applyNumberFormat="1" applyFont="1" applyBorder="1"/>
    <xf numFmtId="0" fontId="0" fillId="0" borderId="25" xfId="0" applyBorder="1"/>
    <xf numFmtId="164" fontId="0" fillId="19" borderId="0" xfId="0" applyNumberFormat="1" applyFill="1"/>
    <xf numFmtId="0" fontId="16" fillId="0" borderId="6" xfId="2" applyFill="1" applyBorder="1"/>
    <xf numFmtId="164" fontId="0" fillId="0" borderId="6" xfId="0" applyNumberFormat="1" applyBorder="1"/>
    <xf numFmtId="164" fontId="26" fillId="0" borderId="6" xfId="18" applyNumberFormat="1" applyFont="1" applyBorder="1"/>
    <xf numFmtId="0" fontId="0" fillId="0" borderId="26" xfId="0" applyBorder="1"/>
    <xf numFmtId="4" fontId="16" fillId="0" borderId="23" xfId="2" applyNumberFormat="1" applyFill="1" applyBorder="1"/>
    <xf numFmtId="164" fontId="16" fillId="0" borderId="23" xfId="3" applyNumberFormat="1" applyFill="1" applyBorder="1"/>
    <xf numFmtId="0" fontId="5" fillId="0" borderId="24" xfId="3" applyFont="1" applyFill="1" applyBorder="1"/>
    <xf numFmtId="4" fontId="16" fillId="0" borderId="0" xfId="2" applyNumberFormat="1" applyFill="1" applyBorder="1"/>
    <xf numFmtId="164" fontId="16" fillId="0" borderId="0" xfId="3" applyNumberFormat="1" applyFill="1" applyBorder="1"/>
    <xf numFmtId="0" fontId="4" fillId="0" borderId="25" xfId="6" applyFont="1" applyFill="1" applyBorder="1"/>
    <xf numFmtId="0" fontId="3" fillId="0" borderId="25" xfId="4" applyFont="1" applyFill="1" applyBorder="1"/>
    <xf numFmtId="0" fontId="16" fillId="0" borderId="25" xfId="4" applyFill="1" applyBorder="1"/>
    <xf numFmtId="164" fontId="16" fillId="0" borderId="6" xfId="4" applyNumberFormat="1" applyFill="1" applyBorder="1"/>
    <xf numFmtId="164" fontId="16" fillId="0" borderId="6" xfId="3" applyNumberFormat="1" applyFill="1" applyBorder="1"/>
    <xf numFmtId="0" fontId="4" fillId="0" borderId="24" xfId="3" applyFont="1" applyFill="1" applyBorder="1"/>
    <xf numFmtId="164" fontId="16" fillId="0" borderId="0" xfId="6" applyNumberFormat="1" applyFill="1" applyBorder="1"/>
    <xf numFmtId="4" fontId="16" fillId="0" borderId="6" xfId="2" applyNumberFormat="1" applyFill="1" applyBorder="1"/>
    <xf numFmtId="0" fontId="2" fillId="4" borderId="0" xfId="2" applyFont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23" xfId="0" applyBorder="1"/>
    <xf numFmtId="0" fontId="0" fillId="0" borderId="23" xfId="0" applyBorder="1" applyAlignment="1">
      <alignment horizontal="center" vertical="center"/>
    </xf>
    <xf numFmtId="164" fontId="26" fillId="0" borderId="24" xfId="18" applyNumberFormat="1" applyFont="1" applyBorder="1"/>
    <xf numFmtId="0" fontId="0" fillId="0" borderId="29" xfId="0" applyBorder="1" applyAlignment="1">
      <alignment horizontal="center"/>
    </xf>
    <xf numFmtId="0" fontId="0" fillId="0" borderId="0" xfId="0" applyAlignment="1">
      <alignment horizontal="center" vertical="center"/>
    </xf>
    <xf numFmtId="164" fontId="26" fillId="0" borderId="25" xfId="18" applyNumberFormat="1" applyFont="1" applyBorder="1"/>
    <xf numFmtId="0" fontId="0" fillId="0" borderId="30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vertical="center"/>
    </xf>
    <xf numFmtId="164" fontId="26" fillId="0" borderId="26" xfId="18" applyNumberFormat="1" applyFont="1" applyBorder="1"/>
    <xf numFmtId="0" fontId="16" fillId="3" borderId="29" xfId="1" applyBorder="1" applyAlignment="1">
      <alignment horizontal="center"/>
    </xf>
    <xf numFmtId="0" fontId="16" fillId="3" borderId="0" xfId="1" applyBorder="1" applyAlignment="1">
      <alignment horizontal="center"/>
    </xf>
    <xf numFmtId="0" fontId="1" fillId="3" borderId="0" xfId="1" applyFont="1" applyBorder="1" applyAlignment="1">
      <alignment horizontal="center"/>
    </xf>
    <xf numFmtId="0" fontId="16" fillId="3" borderId="0" xfId="1" applyBorder="1" applyAlignment="1">
      <alignment horizontal="center" vertical="center"/>
    </xf>
    <xf numFmtId="0" fontId="16" fillId="3" borderId="25" xfId="1" applyBorder="1" applyAlignment="1">
      <alignment horizontal="center"/>
    </xf>
    <xf numFmtId="0" fontId="11" fillId="19" borderId="4" xfId="0" applyFont="1" applyFill="1" applyBorder="1" applyAlignment="1">
      <alignment horizontal="center"/>
    </xf>
    <xf numFmtId="164" fontId="11" fillId="19" borderId="5" xfId="0" applyNumberFormat="1" applyFont="1" applyFill="1" applyBorder="1"/>
    <xf numFmtId="164" fontId="11" fillId="19" borderId="3" xfId="0" applyNumberFormat="1" applyFont="1" applyFill="1" applyBorder="1"/>
    <xf numFmtId="165" fontId="21" fillId="13" borderId="1" xfId="17" applyNumberFormat="1" applyBorder="1" applyAlignment="1">
      <alignment horizontal="center" vertical="center"/>
    </xf>
    <xf numFmtId="0" fontId="32" fillId="22" borderId="4" xfId="0" applyFont="1" applyFill="1" applyBorder="1" applyAlignment="1">
      <alignment horizontal="center" vertical="center"/>
    </xf>
    <xf numFmtId="0" fontId="32" fillId="22" borderId="5" xfId="0" applyFont="1" applyFill="1" applyBorder="1" applyAlignment="1">
      <alignment horizontal="center" vertical="center"/>
    </xf>
    <xf numFmtId="0" fontId="32" fillId="22" borderId="3" xfId="0" applyFont="1" applyFill="1" applyBorder="1" applyAlignment="1">
      <alignment horizontal="center" vertical="center"/>
    </xf>
    <xf numFmtId="0" fontId="29" fillId="21" borderId="1" xfId="17" applyFont="1" applyFill="1" applyBorder="1" applyAlignment="1">
      <alignment horizontal="center" vertical="center"/>
    </xf>
    <xf numFmtId="0" fontId="33" fillId="9" borderId="0" xfId="7" applyFont="1" applyAlignment="1">
      <alignment horizontal="center" vertical="center"/>
    </xf>
    <xf numFmtId="0" fontId="16" fillId="0" borderId="18" xfId="2" applyFill="1" applyBorder="1" applyAlignment="1">
      <alignment horizontal="center" vertical="center"/>
    </xf>
    <xf numFmtId="0" fontId="16" fillId="0" borderId="27" xfId="2" applyFill="1" applyBorder="1" applyAlignment="1">
      <alignment horizontal="center" vertical="center"/>
    </xf>
    <xf numFmtId="0" fontId="16" fillId="0" borderId="2" xfId="2" applyFill="1" applyBorder="1" applyAlignment="1">
      <alignment horizontal="center" vertical="center"/>
    </xf>
    <xf numFmtId="0" fontId="2" fillId="19" borderId="0" xfId="2" applyFont="1" applyFill="1" applyBorder="1" applyAlignment="1">
      <alignment horizontal="center"/>
    </xf>
    <xf numFmtId="0" fontId="16" fillId="19" borderId="0" xfId="2" applyFill="1" applyBorder="1" applyAlignment="1">
      <alignment horizontal="center"/>
    </xf>
    <xf numFmtId="0" fontId="34" fillId="12" borderId="0" xfId="10" applyFont="1" applyAlignment="1">
      <alignment horizontal="center" vertical="center"/>
    </xf>
    <xf numFmtId="0" fontId="33" fillId="9" borderId="4" xfId="7" applyFont="1" applyBorder="1" applyAlignment="1">
      <alignment horizontal="center" vertical="center"/>
    </xf>
    <xf numFmtId="0" fontId="33" fillId="9" borderId="5" xfId="7" applyFont="1" applyBorder="1" applyAlignment="1">
      <alignment horizontal="center" vertical="center"/>
    </xf>
    <xf numFmtId="0" fontId="33" fillId="9" borderId="3" xfId="7" applyFont="1" applyBorder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12" fillId="17" borderId="4" xfId="0" applyFont="1" applyFill="1" applyBorder="1" applyAlignment="1">
      <alignment horizontal="center" vertical="center"/>
    </xf>
    <xf numFmtId="0" fontId="12" fillId="17" borderId="5" xfId="0" applyFont="1" applyFill="1" applyBorder="1" applyAlignment="1">
      <alignment horizontal="center" vertical="center"/>
    </xf>
    <xf numFmtId="0" fontId="14" fillId="23" borderId="1" xfId="0" applyFont="1" applyFill="1" applyBorder="1" applyAlignment="1">
      <alignment horizontal="center" vertical="center"/>
    </xf>
    <xf numFmtId="0" fontId="12" fillId="17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5" fillId="23" borderId="4" xfId="0" applyFont="1" applyFill="1" applyBorder="1" applyAlignment="1">
      <alignment horizontal="center" vertical="center"/>
    </xf>
    <xf numFmtId="0" fontId="15" fillId="23" borderId="5" xfId="0" applyFont="1" applyFill="1" applyBorder="1" applyAlignment="1">
      <alignment horizontal="center" vertical="center"/>
    </xf>
    <xf numFmtId="0" fontId="21" fillId="16" borderId="4" xfId="16" applyFont="1" applyBorder="1" applyAlignment="1">
      <alignment horizontal="center" vertical="center" wrapText="1"/>
    </xf>
    <xf numFmtId="0" fontId="21" fillId="16" borderId="5" xfId="16" applyFont="1" applyBorder="1" applyAlignment="1">
      <alignment horizontal="center" vertical="center" wrapText="1"/>
    </xf>
    <xf numFmtId="0" fontId="0" fillId="0" borderId="0" xfId="0"/>
    <xf numFmtId="0" fontId="24" fillId="16" borderId="17" xfId="20" applyFill="1" applyBorder="1" applyAlignment="1">
      <alignment horizontal="center" vertical="center" wrapText="1"/>
    </xf>
    <xf numFmtId="0" fontId="29" fillId="14" borderId="20" xfId="12" applyFont="1" applyBorder="1" applyAlignment="1">
      <alignment horizontal="center"/>
    </xf>
    <xf numFmtId="0" fontId="29" fillId="14" borderId="21" xfId="12" applyFont="1" applyBorder="1" applyAlignment="1">
      <alignment horizontal="center"/>
    </xf>
    <xf numFmtId="0" fontId="29" fillId="14" borderId="22" xfId="12" applyFont="1" applyBorder="1" applyAlignment="1">
      <alignment horizontal="center"/>
    </xf>
    <xf numFmtId="0" fontId="29" fillId="14" borderId="20" xfId="12" applyFont="1" applyBorder="1" applyAlignment="1">
      <alignment horizontal="center" vertical="center"/>
    </xf>
    <xf numFmtId="0" fontId="29" fillId="14" borderId="21" xfId="12" applyFont="1" applyBorder="1" applyAlignment="1">
      <alignment horizontal="center" vertical="center"/>
    </xf>
    <xf numFmtId="0" fontId="29" fillId="14" borderId="22" xfId="12" applyFont="1" applyBorder="1" applyAlignment="1">
      <alignment horizontal="center" vertical="center"/>
    </xf>
    <xf numFmtId="0" fontId="24" fillId="16" borderId="4" xfId="20" applyFill="1" applyBorder="1" applyAlignment="1">
      <alignment horizontal="center" vertical="center" wrapText="1"/>
    </xf>
    <xf numFmtId="0" fontId="24" fillId="16" borderId="5" xfId="20" applyFill="1" applyBorder="1" applyAlignment="1">
      <alignment horizontal="center" vertical="center" wrapText="1"/>
    </xf>
    <xf numFmtId="0" fontId="35" fillId="2" borderId="1" xfId="19" applyFont="1" applyFill="1" applyBorder="1" applyAlignment="1">
      <alignment horizontal="center" vertical="center"/>
    </xf>
    <xf numFmtId="0" fontId="36" fillId="15" borderId="1" xfId="13" applyFont="1" applyBorder="1" applyAlignment="1">
      <alignment horizontal="center" vertical="center"/>
    </xf>
    <xf numFmtId="0" fontId="24" fillId="16" borderId="19" xfId="20" applyFill="1" applyBorder="1" applyAlignment="1">
      <alignment horizontal="center" vertical="center" wrapText="1"/>
    </xf>
  </cellXfs>
  <cellStyles count="21">
    <cellStyle name="20% - Ênfase1" xfId="1" builtinId="30"/>
    <cellStyle name="20% - Ênfase2" xfId="2" builtinId="34"/>
    <cellStyle name="20% - Ênfase3" xfId="3" builtinId="38"/>
    <cellStyle name="20% - Ênfase4" xfId="4" builtinId="42"/>
    <cellStyle name="20% - Ênfase5" xfId="5" builtinId="46"/>
    <cellStyle name="20% - Ênfase6" xfId="6" builtinId="50"/>
    <cellStyle name="40% - Ênfase2" xfId="7" builtinId="35"/>
    <cellStyle name="40% - Ênfase4" xfId="8" builtinId="43"/>
    <cellStyle name="40% - Ênfase5" xfId="9" builtinId="47"/>
    <cellStyle name="Bom" xfId="10" builtinId="26"/>
    <cellStyle name="Cálculo" xfId="11" builtinId="22"/>
    <cellStyle name="Célula de Verificação" xfId="12" builtinId="23"/>
    <cellStyle name="Entrada" xfId="13" builtinId="20"/>
    <cellStyle name="Moeda" xfId="14" builtinId="4"/>
    <cellStyle name="Normal" xfId="0" builtinId="0"/>
    <cellStyle name="Normal 11" xfId="15" xr:uid="{00000000-0005-0000-0000-00000F000000}"/>
    <cellStyle name="Nota" xfId="16" builtinId="10"/>
    <cellStyle name="Saída" xfId="17" builtinId="21"/>
    <cellStyle name="Texto de Aviso" xfId="18" builtinId="11"/>
    <cellStyle name="Título 1" xfId="19" builtinId="16"/>
    <cellStyle name="Total" xfId="20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0"/>
  <sheetViews>
    <sheetView tabSelected="1" topLeftCell="A47" workbookViewId="0">
      <selection activeCell="H52" sqref="H52"/>
    </sheetView>
  </sheetViews>
  <sheetFormatPr defaultRowHeight="12.75" x14ac:dyDescent="0.2"/>
  <cols>
    <col min="1" max="1" width="5.7109375" customWidth="1"/>
    <col min="2" max="2" width="15.28515625" bestFit="1" customWidth="1"/>
    <col min="3" max="3" width="6.85546875" customWidth="1"/>
    <col min="4" max="5" width="13.5703125" customWidth="1"/>
    <col min="6" max="6" width="15.42578125" customWidth="1"/>
    <col min="7" max="7" width="16.7109375" bestFit="1" customWidth="1"/>
    <col min="8" max="8" width="13.140625" bestFit="1" customWidth="1"/>
    <col min="9" max="9" width="12.28515625" bestFit="1" customWidth="1"/>
    <col min="11" max="11" width="15.42578125" customWidth="1"/>
    <col min="12" max="12" width="10.7109375" customWidth="1"/>
    <col min="13" max="13" width="14.7109375" customWidth="1"/>
    <col min="14" max="14" width="12.28515625" customWidth="1"/>
    <col min="15" max="15" width="11.7109375" customWidth="1"/>
    <col min="16" max="16" width="16.28515625" customWidth="1"/>
    <col min="17" max="17" width="10.85546875" bestFit="1" customWidth="1"/>
    <col min="19" max="19" width="11.85546875" bestFit="1" customWidth="1"/>
    <col min="21" max="21" width="12.85546875" bestFit="1" customWidth="1"/>
  </cols>
  <sheetData>
    <row r="1" spans="1:7" ht="15" customHeight="1" x14ac:dyDescent="0.2">
      <c r="A1" s="216" t="s">
        <v>29</v>
      </c>
      <c r="B1" s="216"/>
      <c r="C1" s="216"/>
      <c r="D1" s="216"/>
      <c r="E1" s="216"/>
      <c r="F1" s="216"/>
      <c r="G1" s="216"/>
    </row>
    <row r="2" spans="1:7" ht="15" customHeight="1" x14ac:dyDescent="0.2">
      <c r="A2" s="216"/>
      <c r="B2" s="216"/>
      <c r="C2" s="216"/>
      <c r="D2" s="216"/>
      <c r="E2" s="216"/>
      <c r="F2" s="216"/>
      <c r="G2" s="216"/>
    </row>
    <row r="3" spans="1:7" ht="15" customHeight="1" x14ac:dyDescent="0.25">
      <c r="A3" s="17" t="s">
        <v>7</v>
      </c>
      <c r="B3" s="17" t="s">
        <v>8</v>
      </c>
      <c r="C3" s="191" t="s">
        <v>323</v>
      </c>
      <c r="D3" s="17" t="s">
        <v>11</v>
      </c>
      <c r="E3" s="17" t="s">
        <v>9</v>
      </c>
      <c r="F3" s="17" t="s">
        <v>10</v>
      </c>
      <c r="G3" s="17" t="s">
        <v>25</v>
      </c>
    </row>
    <row r="4" spans="1:7" ht="15" customHeight="1" x14ac:dyDescent="0.25">
      <c r="A4" s="217">
        <v>1</v>
      </c>
      <c r="B4" s="165" t="s">
        <v>17</v>
      </c>
      <c r="C4" s="166">
        <v>1</v>
      </c>
      <c r="D4" s="167">
        <v>1429.24</v>
      </c>
      <c r="E4" s="167">
        <v>5503.78</v>
      </c>
      <c r="F4" s="168">
        <f>E4*12</f>
        <v>66045.36</v>
      </c>
      <c r="G4" s="169" t="s">
        <v>317</v>
      </c>
    </row>
    <row r="5" spans="1:7" ht="15" x14ac:dyDescent="0.25">
      <c r="A5" s="218"/>
      <c r="B5" s="170" t="s">
        <v>17</v>
      </c>
      <c r="C5" s="141">
        <v>1</v>
      </c>
      <c r="D5" s="11">
        <v>1337.24</v>
      </c>
      <c r="E5" s="11">
        <v>5385.06</v>
      </c>
      <c r="F5" s="171">
        <f t="shared" ref="F5" si="0">E5*12</f>
        <v>64620.72</v>
      </c>
      <c r="G5" s="172" t="s">
        <v>47</v>
      </c>
    </row>
    <row r="6" spans="1:7" ht="15.75" customHeight="1" x14ac:dyDescent="0.25">
      <c r="A6" s="218"/>
      <c r="B6" s="220" t="s">
        <v>324</v>
      </c>
      <c r="C6" s="221"/>
      <c r="D6" s="221"/>
      <c r="E6" s="173">
        <f>AVERAGE(E4:E5)</f>
        <v>5444.42</v>
      </c>
      <c r="F6" s="173">
        <f>AVERAGE(F4:F5)</f>
        <v>65333.04</v>
      </c>
      <c r="G6" s="172"/>
    </row>
    <row r="7" spans="1:7" ht="15" x14ac:dyDescent="0.25">
      <c r="A7" s="219"/>
      <c r="B7" s="174" t="s">
        <v>17</v>
      </c>
      <c r="C7" s="142">
        <v>1</v>
      </c>
      <c r="D7" s="175">
        <v>1429.24</v>
      </c>
      <c r="E7" s="175">
        <v>5174.83</v>
      </c>
      <c r="F7" s="176">
        <f>E7*12</f>
        <v>62097.96</v>
      </c>
      <c r="G7" s="177" t="s">
        <v>23</v>
      </c>
    </row>
    <row r="8" spans="1:7" x14ac:dyDescent="0.2">
      <c r="F8" s="11"/>
    </row>
    <row r="9" spans="1:7" ht="15" customHeight="1" x14ac:dyDescent="0.2">
      <c r="A9" s="216" t="s">
        <v>30</v>
      </c>
      <c r="B9" s="216"/>
      <c r="C9" s="216"/>
      <c r="D9" s="216"/>
      <c r="E9" s="216"/>
      <c r="F9" s="216"/>
      <c r="G9" s="216"/>
    </row>
    <row r="10" spans="1:7" ht="15" customHeight="1" x14ac:dyDescent="0.2">
      <c r="A10" s="216"/>
      <c r="B10" s="216"/>
      <c r="C10" s="216"/>
      <c r="D10" s="216"/>
      <c r="E10" s="216"/>
      <c r="F10" s="216"/>
      <c r="G10" s="216"/>
    </row>
    <row r="11" spans="1:7" s="13" customFormat="1" ht="15" customHeight="1" x14ac:dyDescent="0.25">
      <c r="A11" s="17" t="s">
        <v>7</v>
      </c>
      <c r="B11" s="17" t="s">
        <v>8</v>
      </c>
      <c r="C11" s="191" t="s">
        <v>323</v>
      </c>
      <c r="D11" s="17" t="s">
        <v>11</v>
      </c>
      <c r="E11" s="17" t="s">
        <v>9</v>
      </c>
      <c r="F11" s="17" t="s">
        <v>10</v>
      </c>
      <c r="G11" s="17" t="s">
        <v>25</v>
      </c>
    </row>
    <row r="12" spans="1:7" ht="15" x14ac:dyDescent="0.25">
      <c r="A12" s="217">
        <v>2</v>
      </c>
      <c r="B12" s="165" t="s">
        <v>18</v>
      </c>
      <c r="C12" s="166">
        <v>1</v>
      </c>
      <c r="D12" s="178">
        <v>1426.8</v>
      </c>
      <c r="E12" s="179">
        <v>4729.42</v>
      </c>
      <c r="F12" s="179">
        <f>E12*12</f>
        <v>56753.04</v>
      </c>
      <c r="G12" s="180" t="s">
        <v>317</v>
      </c>
    </row>
    <row r="13" spans="1:7" ht="15" x14ac:dyDescent="0.25">
      <c r="A13" s="218"/>
      <c r="B13" s="170" t="s">
        <v>18</v>
      </c>
      <c r="C13" s="141">
        <v>1</v>
      </c>
      <c r="D13" s="181">
        <v>1426.8</v>
      </c>
      <c r="E13" s="182">
        <v>4508.99</v>
      </c>
      <c r="F13" s="182">
        <f>E13*12</f>
        <v>54107.88</v>
      </c>
      <c r="G13" s="183" t="s">
        <v>47</v>
      </c>
    </row>
    <row r="14" spans="1:7" ht="15" x14ac:dyDescent="0.25">
      <c r="A14" s="218"/>
      <c r="B14" s="170" t="s">
        <v>18</v>
      </c>
      <c r="C14" s="141">
        <v>1</v>
      </c>
      <c r="D14" s="181">
        <v>1426.8</v>
      </c>
      <c r="E14" s="182">
        <v>4418.72</v>
      </c>
      <c r="F14" s="182">
        <f>E14*12</f>
        <v>53024.639999999999</v>
      </c>
      <c r="G14" s="184" t="s">
        <v>320</v>
      </c>
    </row>
    <row r="15" spans="1:7" ht="15" x14ac:dyDescent="0.25">
      <c r="A15" s="218"/>
      <c r="B15" s="220" t="s">
        <v>324</v>
      </c>
      <c r="C15" s="221"/>
      <c r="D15" s="221"/>
      <c r="E15" s="173">
        <f>AVERAGE(E12:E14)</f>
        <v>4552.376666666667</v>
      </c>
      <c r="F15" s="173">
        <f>AVERAGE(F12:F14)</f>
        <v>54628.52</v>
      </c>
      <c r="G15" s="185"/>
    </row>
    <row r="16" spans="1:7" ht="15" x14ac:dyDescent="0.25">
      <c r="A16" s="219"/>
      <c r="B16" s="174" t="s">
        <v>18</v>
      </c>
      <c r="C16" s="142">
        <v>1</v>
      </c>
      <c r="D16" s="174">
        <v>1426.8</v>
      </c>
      <c r="E16" s="186">
        <v>4064.35</v>
      </c>
      <c r="F16" s="187">
        <f>E16*12</f>
        <v>48772.2</v>
      </c>
      <c r="G16" s="177" t="s">
        <v>23</v>
      </c>
    </row>
    <row r="17" spans="1:7" x14ac:dyDescent="0.2">
      <c r="F17" s="11"/>
    </row>
    <row r="18" spans="1:7" ht="15" customHeight="1" x14ac:dyDescent="0.2">
      <c r="A18" s="216" t="s">
        <v>51</v>
      </c>
      <c r="B18" s="216"/>
      <c r="C18" s="216"/>
      <c r="D18" s="216"/>
      <c r="E18" s="216"/>
      <c r="F18" s="216"/>
      <c r="G18" s="216"/>
    </row>
    <row r="19" spans="1:7" ht="15" customHeight="1" x14ac:dyDescent="0.2">
      <c r="A19" s="216"/>
      <c r="B19" s="216"/>
      <c r="C19" s="216"/>
      <c r="D19" s="216"/>
      <c r="E19" s="216"/>
      <c r="F19" s="216"/>
      <c r="G19" s="216"/>
    </row>
    <row r="20" spans="1:7" s="13" customFormat="1" ht="15" customHeight="1" x14ac:dyDescent="0.25">
      <c r="A20" s="17" t="s">
        <v>7</v>
      </c>
      <c r="B20" s="17" t="s">
        <v>8</v>
      </c>
      <c r="C20" s="191" t="s">
        <v>323</v>
      </c>
      <c r="D20" s="17" t="s">
        <v>11</v>
      </c>
      <c r="E20" s="17" t="s">
        <v>9</v>
      </c>
      <c r="F20" s="17" t="s">
        <v>10</v>
      </c>
      <c r="G20" s="17" t="s">
        <v>25</v>
      </c>
    </row>
    <row r="21" spans="1:7" ht="15" x14ac:dyDescent="0.25">
      <c r="A21" s="217">
        <v>3</v>
      </c>
      <c r="B21" s="165" t="s">
        <v>52</v>
      </c>
      <c r="C21" s="166">
        <v>1</v>
      </c>
      <c r="D21" s="178">
        <v>1412</v>
      </c>
      <c r="E21" s="179">
        <v>5578.96</v>
      </c>
      <c r="F21" s="179">
        <f>E21*12</f>
        <v>66947.520000000004</v>
      </c>
      <c r="G21" s="188" t="s">
        <v>317</v>
      </c>
    </row>
    <row r="22" spans="1:7" ht="15" x14ac:dyDescent="0.25">
      <c r="A22" s="218"/>
      <c r="B22" s="170" t="s">
        <v>52</v>
      </c>
      <c r="C22" s="141">
        <v>1</v>
      </c>
      <c r="D22" s="181">
        <v>1320.21</v>
      </c>
      <c r="E22" s="189">
        <v>5906.49</v>
      </c>
      <c r="F22" s="182">
        <f>E22*12</f>
        <v>70877.88</v>
      </c>
      <c r="G22" s="183" t="s">
        <v>47</v>
      </c>
    </row>
    <row r="23" spans="1:7" ht="15" x14ac:dyDescent="0.25">
      <c r="A23" s="218"/>
      <c r="B23" s="220" t="s">
        <v>324</v>
      </c>
      <c r="C23" s="221"/>
      <c r="D23" s="221"/>
      <c r="E23" s="173">
        <f>AVERAGE(E21:E22)</f>
        <v>5742.7250000000004</v>
      </c>
      <c r="F23" s="173">
        <f>AVERAGE(F21:F22)</f>
        <v>68912.700000000012</v>
      </c>
      <c r="G23" s="185"/>
    </row>
    <row r="24" spans="1:7" ht="15" x14ac:dyDescent="0.25">
      <c r="A24" s="219"/>
      <c r="B24" s="174" t="s">
        <v>52</v>
      </c>
      <c r="C24" s="142">
        <v>1</v>
      </c>
      <c r="D24" s="190">
        <v>1412.62</v>
      </c>
      <c r="E24" s="186">
        <v>4714.24</v>
      </c>
      <c r="F24" s="187">
        <f>E24*12</f>
        <v>56570.879999999997</v>
      </c>
      <c r="G24" s="177" t="s">
        <v>23</v>
      </c>
    </row>
    <row r="25" spans="1:7" ht="12.75" customHeight="1" x14ac:dyDescent="0.2"/>
    <row r="27" spans="1:7" ht="15" customHeight="1" x14ac:dyDescent="0.2">
      <c r="A27" s="216" t="s">
        <v>53</v>
      </c>
      <c r="B27" s="216"/>
      <c r="C27" s="216"/>
      <c r="D27" s="216"/>
      <c r="E27" s="216"/>
      <c r="F27" s="216"/>
      <c r="G27" s="216"/>
    </row>
    <row r="28" spans="1:7" ht="15" customHeight="1" x14ac:dyDescent="0.2">
      <c r="A28" s="216"/>
      <c r="B28" s="216"/>
      <c r="C28" s="216"/>
      <c r="D28" s="216"/>
      <c r="E28" s="216"/>
      <c r="F28" s="216"/>
      <c r="G28" s="216"/>
    </row>
    <row r="29" spans="1:7" s="13" customFormat="1" ht="15" customHeight="1" x14ac:dyDescent="0.25">
      <c r="A29" s="17" t="s">
        <v>7</v>
      </c>
      <c r="B29" s="17" t="s">
        <v>8</v>
      </c>
      <c r="C29" s="191" t="s">
        <v>323</v>
      </c>
      <c r="D29" s="17" t="s">
        <v>11</v>
      </c>
      <c r="E29" s="17" t="s">
        <v>9</v>
      </c>
      <c r="F29" s="17" t="s">
        <v>10</v>
      </c>
      <c r="G29" s="17" t="s">
        <v>25</v>
      </c>
    </row>
    <row r="30" spans="1:7" ht="15" x14ac:dyDescent="0.25">
      <c r="A30" s="217">
        <v>4</v>
      </c>
      <c r="B30" s="165" t="s">
        <v>54</v>
      </c>
      <c r="C30" s="166">
        <v>1</v>
      </c>
      <c r="D30" s="178">
        <v>1516</v>
      </c>
      <c r="E30" s="179">
        <v>8930.83</v>
      </c>
      <c r="F30" s="179">
        <f>E30*12</f>
        <v>107169.95999999999</v>
      </c>
      <c r="G30" s="180" t="s">
        <v>317</v>
      </c>
    </row>
    <row r="31" spans="1:7" ht="15" x14ac:dyDescent="0.25">
      <c r="A31" s="218"/>
      <c r="B31" s="170" t="s">
        <v>54</v>
      </c>
      <c r="C31" s="141">
        <v>1</v>
      </c>
      <c r="D31" s="181">
        <v>1516</v>
      </c>
      <c r="E31" s="189">
        <v>8852.86</v>
      </c>
      <c r="F31" s="182">
        <f>E31*12</f>
        <v>106234.32</v>
      </c>
      <c r="G31" s="183" t="s">
        <v>47</v>
      </c>
    </row>
    <row r="32" spans="1:7" ht="15" x14ac:dyDescent="0.25">
      <c r="A32" s="218"/>
      <c r="B32" s="220" t="s">
        <v>324</v>
      </c>
      <c r="C32" s="221"/>
      <c r="D32" s="221"/>
      <c r="E32" s="173">
        <f>AVERAGE(E30:E31)</f>
        <v>8891.8450000000012</v>
      </c>
      <c r="F32" s="173">
        <f>AVERAGE(F30:F31)</f>
        <v>106702.14</v>
      </c>
      <c r="G32" s="185"/>
    </row>
    <row r="33" spans="1:7" ht="15" x14ac:dyDescent="0.25">
      <c r="A33" s="219"/>
      <c r="B33" s="174" t="s">
        <v>54</v>
      </c>
      <c r="C33" s="142">
        <v>1</v>
      </c>
      <c r="D33" s="190">
        <v>1516</v>
      </c>
      <c r="E33" s="186">
        <v>6627.54</v>
      </c>
      <c r="F33" s="187">
        <f>E33*12</f>
        <v>79530.48</v>
      </c>
      <c r="G33" s="177" t="s">
        <v>23</v>
      </c>
    </row>
    <row r="34" spans="1:7" ht="12.75" customHeight="1" x14ac:dyDescent="0.2"/>
    <row r="35" spans="1:7" ht="12.75" customHeight="1" x14ac:dyDescent="0.2"/>
    <row r="36" spans="1:7" ht="15" customHeight="1" x14ac:dyDescent="0.2">
      <c r="A36" s="216" t="s">
        <v>55</v>
      </c>
      <c r="B36" s="216"/>
      <c r="C36" s="216"/>
      <c r="D36" s="216"/>
      <c r="E36" s="216"/>
      <c r="F36" s="216"/>
      <c r="G36" s="216"/>
    </row>
    <row r="37" spans="1:7" ht="15" customHeight="1" x14ac:dyDescent="0.2">
      <c r="A37" s="216"/>
      <c r="B37" s="216"/>
      <c r="C37" s="216"/>
      <c r="D37" s="216"/>
      <c r="E37" s="216"/>
      <c r="F37" s="216"/>
      <c r="G37" s="216"/>
    </row>
    <row r="38" spans="1:7" s="13" customFormat="1" ht="15" customHeight="1" x14ac:dyDescent="0.25">
      <c r="A38" s="17" t="s">
        <v>7</v>
      </c>
      <c r="B38" s="17" t="s">
        <v>8</v>
      </c>
      <c r="C38" s="191" t="s">
        <v>323</v>
      </c>
      <c r="D38" s="17" t="s">
        <v>11</v>
      </c>
      <c r="E38" s="17" t="s">
        <v>9</v>
      </c>
      <c r="F38" s="17" t="s">
        <v>10</v>
      </c>
      <c r="G38" s="17" t="s">
        <v>25</v>
      </c>
    </row>
    <row r="39" spans="1:7" ht="15" x14ac:dyDescent="0.25">
      <c r="A39" s="217">
        <v>5</v>
      </c>
      <c r="B39" s="165" t="s">
        <v>56</v>
      </c>
      <c r="C39" s="166">
        <v>1</v>
      </c>
      <c r="D39" s="178">
        <v>1590</v>
      </c>
      <c r="E39" s="179">
        <v>7203.96</v>
      </c>
      <c r="F39" s="179">
        <f>E39*12</f>
        <v>86447.52</v>
      </c>
      <c r="G39" s="188" t="s">
        <v>317</v>
      </c>
    </row>
    <row r="40" spans="1:7" ht="15" x14ac:dyDescent="0.25">
      <c r="A40" s="218"/>
      <c r="B40" s="170" t="s">
        <v>56</v>
      </c>
      <c r="C40" s="141">
        <v>1</v>
      </c>
      <c r="D40" s="181">
        <v>1524.73</v>
      </c>
      <c r="E40" s="182">
        <v>6804.02</v>
      </c>
      <c r="F40" s="182">
        <f>E40*12</f>
        <v>81648.240000000005</v>
      </c>
      <c r="G40" s="183" t="s">
        <v>47</v>
      </c>
    </row>
    <row r="41" spans="1:7" ht="15" x14ac:dyDescent="0.25">
      <c r="A41" s="218"/>
      <c r="B41" s="220" t="s">
        <v>324</v>
      </c>
      <c r="C41" s="221"/>
      <c r="D41" s="221"/>
      <c r="E41" s="173">
        <f>AVERAGE(E39:E40)</f>
        <v>7003.99</v>
      </c>
      <c r="F41" s="173">
        <f>AVERAGE(F39:F40)</f>
        <v>84047.88</v>
      </c>
      <c r="G41" s="185"/>
    </row>
    <row r="42" spans="1:7" ht="15" x14ac:dyDescent="0.25">
      <c r="A42" s="219"/>
      <c r="B42" s="174" t="s">
        <v>56</v>
      </c>
      <c r="C42" s="142">
        <v>1</v>
      </c>
      <c r="D42" s="174">
        <v>1600.96</v>
      </c>
      <c r="E42" s="186">
        <v>6167.89</v>
      </c>
      <c r="F42" s="187">
        <f>E42*12</f>
        <v>74014.680000000008</v>
      </c>
      <c r="G42" s="177" t="s">
        <v>23</v>
      </c>
    </row>
    <row r="43" spans="1:7" ht="12.75" customHeight="1" x14ac:dyDescent="0.2"/>
    <row r="46" spans="1:7" ht="21" x14ac:dyDescent="0.2">
      <c r="A46" s="223" t="s">
        <v>50</v>
      </c>
      <c r="B46" s="224"/>
      <c r="C46" s="224"/>
      <c r="D46" s="224"/>
      <c r="E46" s="224"/>
      <c r="F46" s="225"/>
    </row>
    <row r="47" spans="1:7" ht="15" x14ac:dyDescent="0.25">
      <c r="A47" s="203" t="s">
        <v>7</v>
      </c>
      <c r="B47" s="204" t="s">
        <v>8</v>
      </c>
      <c r="C47" s="205" t="s">
        <v>323</v>
      </c>
      <c r="D47" s="206" t="s">
        <v>16</v>
      </c>
      <c r="E47" s="204" t="s">
        <v>9</v>
      </c>
      <c r="F47" s="207" t="s">
        <v>10</v>
      </c>
    </row>
    <row r="48" spans="1:7" ht="15" x14ac:dyDescent="0.25">
      <c r="A48" s="192">
        <v>1</v>
      </c>
      <c r="B48" s="193" t="s">
        <v>17</v>
      </c>
      <c r="C48" s="194">
        <v>1</v>
      </c>
      <c r="D48" s="167">
        <f>D7</f>
        <v>1429.24</v>
      </c>
      <c r="E48" s="167">
        <f>E7</f>
        <v>5174.83</v>
      </c>
      <c r="F48" s="195">
        <f>F7</f>
        <v>62097.96</v>
      </c>
    </row>
    <row r="49" spans="1:20" ht="15" customHeight="1" x14ac:dyDescent="0.25">
      <c r="A49" s="196">
        <v>2</v>
      </c>
      <c r="B49" t="s">
        <v>18</v>
      </c>
      <c r="C49" s="197">
        <v>1</v>
      </c>
      <c r="D49" s="11">
        <f>D16</f>
        <v>1426.8</v>
      </c>
      <c r="E49" s="11">
        <f>E16</f>
        <v>4064.35</v>
      </c>
      <c r="F49" s="198">
        <f>F16</f>
        <v>48772.2</v>
      </c>
      <c r="G49" s="11"/>
    </row>
    <row r="50" spans="1:20" ht="15" customHeight="1" x14ac:dyDescent="0.25">
      <c r="A50" s="196">
        <v>3</v>
      </c>
      <c r="B50" t="s">
        <v>52</v>
      </c>
      <c r="C50" s="197">
        <v>1</v>
      </c>
      <c r="D50" s="11">
        <f>D24</f>
        <v>1412.62</v>
      </c>
      <c r="E50" s="11">
        <f>E24</f>
        <v>4714.24</v>
      </c>
      <c r="F50" s="198">
        <f>F24</f>
        <v>56570.879999999997</v>
      </c>
      <c r="G50" s="11"/>
    </row>
    <row r="51" spans="1:20" ht="15" customHeight="1" x14ac:dyDescent="0.25">
      <c r="A51" s="196">
        <v>4</v>
      </c>
      <c r="B51" t="s">
        <v>54</v>
      </c>
      <c r="C51" s="197">
        <v>1</v>
      </c>
      <c r="D51" s="11">
        <f>D33</f>
        <v>1516</v>
      </c>
      <c r="E51" s="11">
        <f>E33</f>
        <v>6627.54</v>
      </c>
      <c r="F51" s="198">
        <f>F33</f>
        <v>79530.48</v>
      </c>
      <c r="G51" s="11"/>
    </row>
    <row r="52" spans="1:20" ht="15" customHeight="1" x14ac:dyDescent="0.25">
      <c r="A52" s="199">
        <v>5</v>
      </c>
      <c r="B52" s="200" t="s">
        <v>56</v>
      </c>
      <c r="C52" s="201">
        <v>1</v>
      </c>
      <c r="D52" s="175">
        <f>D42</f>
        <v>1600.96</v>
      </c>
      <c r="E52" s="175">
        <f>E42</f>
        <v>6167.89</v>
      </c>
      <c r="F52" s="202">
        <f>F42</f>
        <v>74014.680000000008</v>
      </c>
      <c r="G52" s="11"/>
    </row>
    <row r="53" spans="1:20" x14ac:dyDescent="0.2">
      <c r="D53" s="208" t="s">
        <v>49</v>
      </c>
      <c r="E53" s="209">
        <f>SUM(E48:E52)</f>
        <v>26748.85</v>
      </c>
      <c r="F53" s="210">
        <f>SUM(F48:F52)</f>
        <v>320986.2</v>
      </c>
      <c r="G53" s="11"/>
    </row>
    <row r="56" spans="1:20" ht="28.5" customHeight="1" x14ac:dyDescent="0.2">
      <c r="A56" s="222" t="s">
        <v>15</v>
      </c>
      <c r="B56" s="222"/>
      <c r="C56" s="222"/>
      <c r="D56" s="222"/>
      <c r="E56" s="222"/>
      <c r="F56" s="222"/>
    </row>
    <row r="57" spans="1:20" ht="15" customHeight="1" x14ac:dyDescent="0.2">
      <c r="A57" s="212" t="s">
        <v>20</v>
      </c>
      <c r="B57" s="213"/>
      <c r="C57" s="213"/>
      <c r="D57" s="213"/>
      <c r="E57" s="213"/>
      <c r="F57" s="214"/>
      <c r="I57" s="13"/>
    </row>
    <row r="58" spans="1:20" ht="15" customHeight="1" x14ac:dyDescent="0.2">
      <c r="A58" s="42" t="s">
        <v>19</v>
      </c>
      <c r="B58" s="42"/>
      <c r="C58" s="215" t="s">
        <v>26</v>
      </c>
      <c r="D58" s="215"/>
      <c r="E58" s="215" t="s">
        <v>27</v>
      </c>
      <c r="F58" s="215"/>
      <c r="I58" s="13"/>
      <c r="T58" s="1"/>
    </row>
    <row r="59" spans="1:20" ht="15" customHeight="1" x14ac:dyDescent="0.25">
      <c r="A59" s="47">
        <v>1</v>
      </c>
      <c r="B59" s="48"/>
      <c r="C59" s="211">
        <f>Uniformes!J11</f>
        <v>71.3</v>
      </c>
      <c r="D59" s="211"/>
      <c r="E59" s="211">
        <f>C59*12</f>
        <v>855.59999999999991</v>
      </c>
      <c r="F59" s="211"/>
      <c r="I59" s="13"/>
      <c r="S59" s="1"/>
    </row>
    <row r="60" spans="1:20" ht="15" x14ac:dyDescent="0.2">
      <c r="A60" s="212" t="s">
        <v>21</v>
      </c>
      <c r="B60" s="213"/>
      <c r="C60" s="213"/>
      <c r="D60" s="213"/>
      <c r="E60" s="213"/>
      <c r="F60" s="214"/>
      <c r="I60" s="13"/>
      <c r="S60" s="1"/>
    </row>
    <row r="61" spans="1:20" ht="15" x14ac:dyDescent="0.2">
      <c r="A61" s="43"/>
      <c r="B61" s="44"/>
      <c r="C61" s="215" t="s">
        <v>26</v>
      </c>
      <c r="D61" s="215"/>
      <c r="E61" s="215" t="s">
        <v>27</v>
      </c>
      <c r="F61" s="215"/>
      <c r="I61" s="13"/>
      <c r="S61" s="1"/>
    </row>
    <row r="62" spans="1:20" ht="15" x14ac:dyDescent="0.2">
      <c r="A62" s="45" t="s">
        <v>35</v>
      </c>
      <c r="B62" s="46"/>
      <c r="C62" s="211">
        <f>'Insumos UREFT'!H33</f>
        <v>990.78510000000017</v>
      </c>
      <c r="D62" s="211"/>
      <c r="E62" s="211">
        <f>C62*12</f>
        <v>11889.421200000003</v>
      </c>
      <c r="F62" s="211"/>
      <c r="I62" s="13"/>
      <c r="S62" s="1"/>
    </row>
    <row r="63" spans="1:20" ht="15" x14ac:dyDescent="0.2">
      <c r="A63" s="45" t="s">
        <v>14</v>
      </c>
      <c r="B63" s="46"/>
      <c r="C63" s="211">
        <f>'Insumos UREFT'!H55</f>
        <v>69.877350000000007</v>
      </c>
      <c r="D63" s="211"/>
      <c r="E63" s="211">
        <f>C63*12</f>
        <v>838.52820000000008</v>
      </c>
      <c r="F63" s="211"/>
      <c r="I63" s="13"/>
      <c r="S63" s="1"/>
    </row>
    <row r="64" spans="1:20" ht="15" customHeight="1" x14ac:dyDescent="0.2">
      <c r="A64" s="45" t="s">
        <v>13</v>
      </c>
      <c r="B64" s="46"/>
      <c r="C64" s="211">
        <f>'Insumos UREFT'!H60</f>
        <v>3.4791766666666666</v>
      </c>
      <c r="D64" s="211"/>
      <c r="E64" s="211">
        <f>C64*12</f>
        <v>41.750119999999995</v>
      </c>
      <c r="F64" s="211"/>
    </row>
    <row r="65" spans="1:9" ht="15" customHeight="1" x14ac:dyDescent="0.2">
      <c r="I65" s="13"/>
    </row>
    <row r="66" spans="1:9" ht="15" x14ac:dyDescent="0.2">
      <c r="A66" s="212" t="s">
        <v>28</v>
      </c>
      <c r="B66" s="213"/>
      <c r="C66" s="213"/>
      <c r="D66" s="213"/>
      <c r="E66" s="213"/>
      <c r="F66" s="214"/>
      <c r="I66" s="13"/>
    </row>
    <row r="67" spans="1:9" ht="15" x14ac:dyDescent="0.2">
      <c r="A67" s="42" t="s">
        <v>19</v>
      </c>
      <c r="B67" s="42"/>
      <c r="C67" s="215" t="s">
        <v>26</v>
      </c>
      <c r="D67" s="215"/>
      <c r="E67" s="215" t="s">
        <v>27</v>
      </c>
      <c r="F67" s="215"/>
      <c r="I67" s="13"/>
    </row>
    <row r="68" spans="1:9" ht="15" x14ac:dyDescent="0.25">
      <c r="A68" s="47">
        <v>1</v>
      </c>
      <c r="B68" s="48"/>
      <c r="C68" s="211">
        <f>Uniformes!J20</f>
        <v>71.3</v>
      </c>
      <c r="D68" s="211"/>
      <c r="E68" s="211">
        <f>C68*12</f>
        <v>855.59999999999991</v>
      </c>
      <c r="F68" s="211"/>
      <c r="I68" s="13"/>
    </row>
    <row r="69" spans="1:9" ht="15" x14ac:dyDescent="0.2">
      <c r="A69" s="212" t="s">
        <v>22</v>
      </c>
      <c r="B69" s="213"/>
      <c r="C69" s="213"/>
      <c r="D69" s="213"/>
      <c r="E69" s="213"/>
      <c r="F69" s="214"/>
      <c r="I69" s="13"/>
    </row>
    <row r="70" spans="1:9" ht="15" x14ac:dyDescent="0.2">
      <c r="A70" s="43"/>
      <c r="B70" s="44"/>
      <c r="C70" s="215" t="s">
        <v>26</v>
      </c>
      <c r="D70" s="215"/>
      <c r="E70" s="215" t="s">
        <v>27</v>
      </c>
      <c r="F70" s="215"/>
      <c r="I70" s="13"/>
    </row>
    <row r="71" spans="1:9" ht="15" x14ac:dyDescent="0.2">
      <c r="A71" s="45" t="s">
        <v>35</v>
      </c>
      <c r="B71" s="46"/>
      <c r="C71" s="211">
        <f>'Insumos URESV'!I25</f>
        <v>395.29029999999995</v>
      </c>
      <c r="D71" s="211"/>
      <c r="E71" s="211">
        <f>C71*12</f>
        <v>4743.4835999999996</v>
      </c>
      <c r="F71" s="211"/>
      <c r="I71" s="13"/>
    </row>
    <row r="72" spans="1:9" ht="15" x14ac:dyDescent="0.2">
      <c r="A72" s="45" t="s">
        <v>14</v>
      </c>
      <c r="B72" s="46"/>
      <c r="C72" s="211">
        <f>'Insumos URESV'!I45</f>
        <v>66.99196666666667</v>
      </c>
      <c r="D72" s="211"/>
      <c r="E72" s="211">
        <f>C72*12</f>
        <v>803.9036000000001</v>
      </c>
      <c r="F72" s="211"/>
      <c r="I72" s="13"/>
    </row>
    <row r="73" spans="1:9" ht="15" x14ac:dyDescent="0.2">
      <c r="A73" s="45" t="s">
        <v>13</v>
      </c>
      <c r="B73" s="46"/>
      <c r="C73" s="211">
        <f>'Insumos URESV'!I50</f>
        <v>3.9759216666666664</v>
      </c>
      <c r="D73" s="211"/>
      <c r="E73" s="211">
        <f>C73*12</f>
        <v>47.711059999999996</v>
      </c>
      <c r="F73" s="211"/>
      <c r="I73" s="13"/>
    </row>
    <row r="74" spans="1:9" x14ac:dyDescent="0.2">
      <c r="I74" s="13"/>
    </row>
    <row r="75" spans="1:9" ht="15" x14ac:dyDescent="0.2">
      <c r="A75" s="212" t="s">
        <v>57</v>
      </c>
      <c r="B75" s="213"/>
      <c r="C75" s="213"/>
      <c r="D75" s="213"/>
      <c r="E75" s="213"/>
      <c r="F75" s="214"/>
      <c r="I75" s="13"/>
    </row>
    <row r="76" spans="1:9" ht="15" x14ac:dyDescent="0.2">
      <c r="A76" s="42" t="s">
        <v>19</v>
      </c>
      <c r="B76" s="42"/>
      <c r="C76" s="215" t="s">
        <v>26</v>
      </c>
      <c r="D76" s="215"/>
      <c r="E76" s="215" t="s">
        <v>27</v>
      </c>
      <c r="F76" s="215"/>
      <c r="I76" s="13"/>
    </row>
    <row r="77" spans="1:9" ht="15" x14ac:dyDescent="0.25">
      <c r="A77" s="47">
        <v>1</v>
      </c>
      <c r="B77" s="48"/>
      <c r="C77" s="211">
        <f>Uniformes!J29</f>
        <v>71.3</v>
      </c>
      <c r="D77" s="211"/>
      <c r="E77" s="211">
        <f>C77*12</f>
        <v>855.59999999999991</v>
      </c>
      <c r="F77" s="211"/>
      <c r="I77" s="13"/>
    </row>
    <row r="78" spans="1:9" ht="15" x14ac:dyDescent="0.2">
      <c r="A78" s="212" t="s">
        <v>58</v>
      </c>
      <c r="B78" s="213"/>
      <c r="C78" s="213"/>
      <c r="D78" s="213"/>
      <c r="E78" s="213"/>
      <c r="F78" s="214"/>
      <c r="I78" s="13"/>
    </row>
    <row r="79" spans="1:9" ht="15" x14ac:dyDescent="0.2">
      <c r="A79" s="43"/>
      <c r="B79" s="44"/>
      <c r="C79" s="215" t="s">
        <v>26</v>
      </c>
      <c r="D79" s="215"/>
      <c r="E79" s="215" t="s">
        <v>27</v>
      </c>
      <c r="F79" s="215"/>
      <c r="I79" s="13"/>
    </row>
    <row r="80" spans="1:9" ht="15" x14ac:dyDescent="0.2">
      <c r="A80" s="45" t="s">
        <v>35</v>
      </c>
      <c r="B80" s="46"/>
      <c r="C80" s="211">
        <f>'Insumos UREVT'!H37</f>
        <v>750.49990000000003</v>
      </c>
      <c r="D80" s="211"/>
      <c r="E80" s="211">
        <f>C80*12</f>
        <v>9005.9988000000012</v>
      </c>
      <c r="F80" s="211"/>
      <c r="I80" s="13"/>
    </row>
    <row r="81" spans="1:9" ht="15" x14ac:dyDescent="0.2">
      <c r="A81" s="45" t="s">
        <v>14</v>
      </c>
      <c r="B81" s="46"/>
      <c r="C81" s="211">
        <f>'Insumos UREVT'!H65</f>
        <v>73.403683333333319</v>
      </c>
      <c r="D81" s="211"/>
      <c r="E81" s="211">
        <f>C81*12</f>
        <v>880.84419999999977</v>
      </c>
      <c r="F81" s="211"/>
      <c r="I81" s="13"/>
    </row>
    <row r="82" spans="1:9" ht="15" x14ac:dyDescent="0.2">
      <c r="A82" s="45" t="s">
        <v>13</v>
      </c>
      <c r="B82" s="46"/>
      <c r="C82" s="211">
        <f>'Insumos UREVT'!H72</f>
        <v>12.361189999999999</v>
      </c>
      <c r="D82" s="211"/>
      <c r="E82" s="211">
        <f>C82*12</f>
        <v>148.33427999999998</v>
      </c>
      <c r="F82" s="211"/>
      <c r="I82" s="13"/>
    </row>
    <row r="84" spans="1:9" ht="15" x14ac:dyDescent="0.2">
      <c r="A84" s="212" t="s">
        <v>59</v>
      </c>
      <c r="B84" s="213"/>
      <c r="C84" s="213"/>
      <c r="D84" s="213"/>
      <c r="E84" s="213"/>
      <c r="F84" s="214"/>
      <c r="I84" s="13"/>
    </row>
    <row r="85" spans="1:9" ht="15" x14ac:dyDescent="0.2">
      <c r="A85" s="42" t="s">
        <v>19</v>
      </c>
      <c r="B85" s="42"/>
      <c r="C85" s="215" t="s">
        <v>26</v>
      </c>
      <c r="D85" s="215"/>
      <c r="E85" s="215" t="s">
        <v>27</v>
      </c>
      <c r="F85" s="215"/>
      <c r="I85" s="13"/>
    </row>
    <row r="86" spans="1:9" ht="15" x14ac:dyDescent="0.25">
      <c r="A86" s="47">
        <v>1</v>
      </c>
      <c r="B86" s="48"/>
      <c r="C86" s="211">
        <f>Uniformes!J38</f>
        <v>71.3</v>
      </c>
      <c r="D86" s="211"/>
      <c r="E86" s="211">
        <f>C86*12</f>
        <v>855.59999999999991</v>
      </c>
      <c r="F86" s="211"/>
      <c r="I86" s="13"/>
    </row>
    <row r="87" spans="1:9" ht="15" x14ac:dyDescent="0.2">
      <c r="A87" s="212" t="s">
        <v>60</v>
      </c>
      <c r="B87" s="213"/>
      <c r="C87" s="213"/>
      <c r="D87" s="213"/>
      <c r="E87" s="213"/>
      <c r="F87" s="214"/>
      <c r="I87" s="13"/>
    </row>
    <row r="88" spans="1:9" ht="15" x14ac:dyDescent="0.2">
      <c r="A88" s="43"/>
      <c r="B88" s="44"/>
      <c r="C88" s="215" t="s">
        <v>26</v>
      </c>
      <c r="D88" s="215"/>
      <c r="E88" s="215" t="s">
        <v>27</v>
      </c>
      <c r="F88" s="215"/>
      <c r="I88" s="13"/>
    </row>
    <row r="89" spans="1:9" ht="15" x14ac:dyDescent="0.2">
      <c r="A89" s="45" t="s">
        <v>35</v>
      </c>
      <c r="B89" s="46"/>
      <c r="C89" s="211">
        <f>'Insumos GRERJ'!H40</f>
        <v>1761.7808499999999</v>
      </c>
      <c r="D89" s="211"/>
      <c r="E89" s="211">
        <f>C89*12</f>
        <v>21141.370199999998</v>
      </c>
      <c r="F89" s="211"/>
      <c r="I89" s="13"/>
    </row>
    <row r="90" spans="1:9" ht="15" x14ac:dyDescent="0.2">
      <c r="A90" s="45" t="s">
        <v>14</v>
      </c>
      <c r="B90" s="46"/>
      <c r="C90" s="211">
        <f>'Insumos GRERJ'!H76</f>
        <v>539.69598333333329</v>
      </c>
      <c r="D90" s="211"/>
      <c r="E90" s="211">
        <f>C90*12</f>
        <v>6476.3517999999995</v>
      </c>
      <c r="F90" s="211"/>
      <c r="I90" s="13"/>
    </row>
    <row r="91" spans="1:9" ht="15" x14ac:dyDescent="0.2">
      <c r="A91" s="45" t="s">
        <v>13</v>
      </c>
      <c r="B91" s="46"/>
      <c r="C91" s="211">
        <f>'Insumos GRERJ'!H83</f>
        <v>79.592011666666664</v>
      </c>
      <c r="D91" s="211"/>
      <c r="E91" s="211">
        <f>C91*12</f>
        <v>955.10413999999992</v>
      </c>
      <c r="F91" s="211"/>
      <c r="I91" s="13"/>
    </row>
    <row r="93" spans="1:9" ht="15" x14ac:dyDescent="0.2">
      <c r="A93" s="212" t="s">
        <v>61</v>
      </c>
      <c r="B93" s="213"/>
      <c r="C93" s="213"/>
      <c r="D93" s="213"/>
      <c r="E93" s="213"/>
      <c r="F93" s="214"/>
      <c r="I93" s="13"/>
    </row>
    <row r="94" spans="1:9" ht="15" x14ac:dyDescent="0.2">
      <c r="A94" s="42" t="s">
        <v>19</v>
      </c>
      <c r="B94" s="42"/>
      <c r="C94" s="215" t="s">
        <v>26</v>
      </c>
      <c r="D94" s="215"/>
      <c r="E94" s="215" t="s">
        <v>27</v>
      </c>
      <c r="F94" s="215"/>
      <c r="I94" s="13"/>
    </row>
    <row r="95" spans="1:9" ht="15" x14ac:dyDescent="0.25">
      <c r="A95" s="47">
        <v>1</v>
      </c>
      <c r="B95" s="48"/>
      <c r="C95" s="211">
        <f>Uniformes!J47</f>
        <v>71.3</v>
      </c>
      <c r="D95" s="211"/>
      <c r="E95" s="211">
        <f>C95*12</f>
        <v>855.59999999999991</v>
      </c>
      <c r="F95" s="211"/>
      <c r="I95" s="13"/>
    </row>
    <row r="96" spans="1:9" ht="15" x14ac:dyDescent="0.2">
      <c r="A96" s="212" t="s">
        <v>62</v>
      </c>
      <c r="B96" s="213"/>
      <c r="C96" s="213"/>
      <c r="D96" s="213"/>
      <c r="E96" s="213"/>
      <c r="F96" s="214"/>
      <c r="I96" s="13"/>
    </row>
    <row r="97" spans="1:9" ht="15" x14ac:dyDescent="0.2">
      <c r="A97" s="43"/>
      <c r="B97" s="44"/>
      <c r="C97" s="215" t="s">
        <v>26</v>
      </c>
      <c r="D97" s="215"/>
      <c r="E97" s="215" t="s">
        <v>27</v>
      </c>
      <c r="F97" s="215"/>
      <c r="I97" s="13"/>
    </row>
    <row r="98" spans="1:9" ht="15" x14ac:dyDescent="0.2">
      <c r="A98" s="45" t="s">
        <v>35</v>
      </c>
      <c r="B98" s="46"/>
      <c r="C98" s="211">
        <f>'Insumos PA-SSZ'!H37</f>
        <v>998.83635000000027</v>
      </c>
      <c r="D98" s="211"/>
      <c r="E98" s="211">
        <f>C98*12</f>
        <v>11986.036200000002</v>
      </c>
      <c r="F98" s="211"/>
      <c r="I98" s="13"/>
    </row>
    <row r="99" spans="1:9" ht="15" x14ac:dyDescent="0.2">
      <c r="A99" s="45" t="s">
        <v>14</v>
      </c>
      <c r="B99" s="46"/>
      <c r="C99" s="211">
        <f>'Insumos PA-SSZ'!H61</f>
        <v>114.05924999999999</v>
      </c>
      <c r="D99" s="211"/>
      <c r="E99" s="211">
        <f>C99*12</f>
        <v>1368.7109999999998</v>
      </c>
      <c r="F99" s="211"/>
      <c r="I99" s="13"/>
    </row>
    <row r="100" spans="1:9" ht="15" x14ac:dyDescent="0.2">
      <c r="A100" s="45" t="s">
        <v>13</v>
      </c>
      <c r="B100" s="46"/>
      <c r="C100" s="211">
        <f>'Insumos PA-SSZ'!H67</f>
        <v>10.088243333333333</v>
      </c>
      <c r="D100" s="211"/>
      <c r="E100" s="211">
        <f>C100*12</f>
        <v>121.05892</v>
      </c>
      <c r="F100" s="211"/>
      <c r="I100" s="13"/>
    </row>
  </sheetData>
  <mergeCells count="87">
    <mergeCell ref="C67:D67"/>
    <mergeCell ref="E67:F67"/>
    <mergeCell ref="C68:D68"/>
    <mergeCell ref="E68:F68"/>
    <mergeCell ref="A75:F75"/>
    <mergeCell ref="E73:F73"/>
    <mergeCell ref="C73:D73"/>
    <mergeCell ref="E72:F72"/>
    <mergeCell ref="C72:D72"/>
    <mergeCell ref="A36:G37"/>
    <mergeCell ref="C61:D61"/>
    <mergeCell ref="C62:D62"/>
    <mergeCell ref="C59:D59"/>
    <mergeCell ref="E61:F61"/>
    <mergeCell ref="E62:F62"/>
    <mergeCell ref="E58:F58"/>
    <mergeCell ref="C58:D58"/>
    <mergeCell ref="A39:A42"/>
    <mergeCell ref="B41:D41"/>
    <mergeCell ref="A57:F57"/>
    <mergeCell ref="A56:F56"/>
    <mergeCell ref="A46:F46"/>
    <mergeCell ref="B23:D23"/>
    <mergeCell ref="A21:A24"/>
    <mergeCell ref="A27:G28"/>
    <mergeCell ref="A30:A33"/>
    <mergeCell ref="B32:D32"/>
    <mergeCell ref="A1:G2"/>
    <mergeCell ref="A4:A7"/>
    <mergeCell ref="B6:D6"/>
    <mergeCell ref="B15:D15"/>
    <mergeCell ref="A18:G19"/>
    <mergeCell ref="A9:G10"/>
    <mergeCell ref="A12:A16"/>
    <mergeCell ref="C76:D76"/>
    <mergeCell ref="E76:F76"/>
    <mergeCell ref="C77:D77"/>
    <mergeCell ref="E77:F77"/>
    <mergeCell ref="E59:F59"/>
    <mergeCell ref="A69:F69"/>
    <mergeCell ref="E64:F64"/>
    <mergeCell ref="A66:F66"/>
    <mergeCell ref="A60:F60"/>
    <mergeCell ref="C63:D63"/>
    <mergeCell ref="C64:D64"/>
    <mergeCell ref="E63:F63"/>
    <mergeCell ref="E70:F70"/>
    <mergeCell ref="C70:D70"/>
    <mergeCell ref="C71:D71"/>
    <mergeCell ref="E71:F71"/>
    <mergeCell ref="A78:F78"/>
    <mergeCell ref="C79:D79"/>
    <mergeCell ref="E79:F79"/>
    <mergeCell ref="C80:D80"/>
    <mergeCell ref="E80:F80"/>
    <mergeCell ref="C81:D81"/>
    <mergeCell ref="E81:F81"/>
    <mergeCell ref="C82:D82"/>
    <mergeCell ref="E82:F82"/>
    <mergeCell ref="A84:F84"/>
    <mergeCell ref="C85:D85"/>
    <mergeCell ref="E85:F85"/>
    <mergeCell ref="C86:D86"/>
    <mergeCell ref="E86:F86"/>
    <mergeCell ref="A87:F87"/>
    <mergeCell ref="C88:D88"/>
    <mergeCell ref="E88:F88"/>
    <mergeCell ref="C89:D89"/>
    <mergeCell ref="E89:F89"/>
    <mergeCell ref="C90:D90"/>
    <mergeCell ref="E90:F90"/>
    <mergeCell ref="C91:D91"/>
    <mergeCell ref="E91:F91"/>
    <mergeCell ref="A93:F93"/>
    <mergeCell ref="C94:D94"/>
    <mergeCell ref="E94:F94"/>
    <mergeCell ref="C95:D95"/>
    <mergeCell ref="E95:F95"/>
    <mergeCell ref="C100:D100"/>
    <mergeCell ref="E100:F100"/>
    <mergeCell ref="A96:F96"/>
    <mergeCell ref="C97:D97"/>
    <mergeCell ref="E97:F97"/>
    <mergeCell ref="C98:D98"/>
    <mergeCell ref="E98:F98"/>
    <mergeCell ref="C99:D99"/>
    <mergeCell ref="E99:F9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7"/>
  <sheetViews>
    <sheetView workbookViewId="0">
      <selection activeCell="K3" sqref="K3"/>
    </sheetView>
  </sheetViews>
  <sheetFormatPr defaultRowHeight="12.75" x14ac:dyDescent="0.2"/>
  <cols>
    <col min="1" max="1" width="47.140625" customWidth="1"/>
    <col min="2" max="2" width="13.140625" customWidth="1"/>
    <col min="3" max="3" width="9.42578125" customWidth="1"/>
    <col min="4" max="4" width="13.85546875" customWidth="1"/>
    <col min="5" max="5" width="14.85546875" customWidth="1"/>
    <col min="6" max="6" width="14.42578125" customWidth="1"/>
    <col min="7" max="7" width="11.28515625" bestFit="1" customWidth="1"/>
    <col min="8" max="8" width="14.140625" customWidth="1"/>
    <col min="9" max="9" width="14.85546875" customWidth="1"/>
    <col min="10" max="10" width="14.140625" customWidth="1"/>
    <col min="11" max="11" width="15.28515625" customWidth="1"/>
  </cols>
  <sheetData>
    <row r="1" spans="1:11" ht="22.5" customHeight="1" x14ac:dyDescent="0.3">
      <c r="A1" s="226" t="s">
        <v>325</v>
      </c>
      <c r="B1" s="226"/>
      <c r="C1" s="226"/>
      <c r="D1" s="226"/>
      <c r="E1" s="226"/>
      <c r="F1" s="226"/>
      <c r="G1" s="226"/>
      <c r="H1" s="226"/>
      <c r="I1" s="226"/>
      <c r="J1" s="226"/>
    </row>
    <row r="2" spans="1:11" ht="22.5" customHeight="1" x14ac:dyDescent="0.2">
      <c r="A2" s="227" t="s">
        <v>2</v>
      </c>
      <c r="B2" s="227"/>
      <c r="C2" s="227"/>
      <c r="D2" s="227"/>
      <c r="E2" s="227"/>
      <c r="F2" s="227"/>
      <c r="G2" s="227"/>
      <c r="H2" s="227"/>
      <c r="I2" s="227"/>
      <c r="J2" s="227"/>
    </row>
    <row r="3" spans="1:11" x14ac:dyDescent="0.2">
      <c r="A3" s="232"/>
      <c r="B3" s="232"/>
      <c r="C3" s="232"/>
      <c r="D3" s="232"/>
      <c r="E3" s="232"/>
      <c r="F3" s="13"/>
      <c r="G3" s="13"/>
    </row>
    <row r="4" spans="1:11" ht="15" customHeight="1" x14ac:dyDescent="0.2">
      <c r="A4" s="230" t="s">
        <v>17</v>
      </c>
      <c r="B4" s="230"/>
      <c r="C4" s="230"/>
      <c r="D4" s="230"/>
      <c r="E4" s="230"/>
      <c r="F4" s="230"/>
      <c r="G4" s="230"/>
      <c r="H4" s="230"/>
      <c r="I4" s="230"/>
      <c r="J4" s="230"/>
    </row>
    <row r="5" spans="1:11" ht="18" x14ac:dyDescent="0.2">
      <c r="A5" s="40" t="s">
        <v>0</v>
      </c>
      <c r="B5" s="40" t="s">
        <v>3</v>
      </c>
      <c r="C5" s="40" t="s">
        <v>24</v>
      </c>
      <c r="D5" s="18" t="s">
        <v>46</v>
      </c>
      <c r="E5" s="18" t="s">
        <v>47</v>
      </c>
      <c r="F5" s="18"/>
      <c r="G5" s="18" t="s">
        <v>318</v>
      </c>
      <c r="H5" s="18" t="s">
        <v>327</v>
      </c>
      <c r="I5" s="18" t="s">
        <v>329</v>
      </c>
      <c r="J5" s="18" t="s">
        <v>328</v>
      </c>
      <c r="K5" s="4"/>
    </row>
    <row r="6" spans="1:11" x14ac:dyDescent="0.2">
      <c r="A6" s="2" t="s">
        <v>41</v>
      </c>
      <c r="B6" s="32" t="s">
        <v>6</v>
      </c>
      <c r="C6" s="30">
        <v>3</v>
      </c>
      <c r="D6" s="31">
        <v>60</v>
      </c>
      <c r="E6" s="31">
        <v>21.25</v>
      </c>
      <c r="F6" s="31"/>
      <c r="G6" s="31">
        <f>AVERAGE(D6:E6)</f>
        <v>40.625</v>
      </c>
      <c r="H6" s="49">
        <v>93.3</v>
      </c>
      <c r="I6" s="7">
        <f>H6*C6</f>
        <v>279.89999999999998</v>
      </c>
      <c r="J6" s="7">
        <f>I6/12</f>
        <v>23.324999999999999</v>
      </c>
    </row>
    <row r="7" spans="1:11" x14ac:dyDescent="0.2">
      <c r="A7" s="2" t="s">
        <v>42</v>
      </c>
      <c r="B7" s="32" t="s">
        <v>6</v>
      </c>
      <c r="C7" s="30">
        <v>3</v>
      </c>
      <c r="D7" s="31">
        <v>45</v>
      </c>
      <c r="E7" s="31">
        <v>16.25</v>
      </c>
      <c r="F7" s="31"/>
      <c r="G7" s="31">
        <f t="shared" ref="G7:G10" si="0">AVERAGE(D7:E7)</f>
        <v>30.625</v>
      </c>
      <c r="H7" s="49">
        <v>64.58</v>
      </c>
      <c r="I7" s="7">
        <f t="shared" ref="I7:I10" si="1">H7*C7</f>
        <v>193.74</v>
      </c>
      <c r="J7" s="7">
        <f t="shared" ref="J7:J10" si="2">I7/12</f>
        <v>16.145</v>
      </c>
    </row>
    <row r="8" spans="1:11" x14ac:dyDescent="0.2">
      <c r="A8" s="2" t="s">
        <v>44</v>
      </c>
      <c r="B8" s="32" t="s">
        <v>5</v>
      </c>
      <c r="C8" s="30">
        <v>3</v>
      </c>
      <c r="D8" s="31">
        <v>70</v>
      </c>
      <c r="E8" s="31">
        <v>16.25</v>
      </c>
      <c r="F8" s="31"/>
      <c r="G8" s="31">
        <f t="shared" si="0"/>
        <v>43.125</v>
      </c>
      <c r="H8" s="49">
        <v>66.66</v>
      </c>
      <c r="I8" s="7">
        <f t="shared" si="1"/>
        <v>199.98</v>
      </c>
      <c r="J8" s="7">
        <f t="shared" si="2"/>
        <v>16.664999999999999</v>
      </c>
    </row>
    <row r="9" spans="1:11" x14ac:dyDescent="0.2">
      <c r="A9" s="2" t="s">
        <v>45</v>
      </c>
      <c r="B9" s="32" t="s">
        <v>5</v>
      </c>
      <c r="C9" s="30">
        <v>6</v>
      </c>
      <c r="D9" s="31">
        <v>10</v>
      </c>
      <c r="E9" s="31">
        <v>9</v>
      </c>
      <c r="F9" s="31"/>
      <c r="G9" s="31">
        <f t="shared" si="0"/>
        <v>9.5</v>
      </c>
      <c r="H9" s="49">
        <v>11.97</v>
      </c>
      <c r="I9" s="7">
        <f t="shared" si="1"/>
        <v>71.820000000000007</v>
      </c>
      <c r="J9" s="7">
        <f t="shared" si="2"/>
        <v>5.9850000000000003</v>
      </c>
    </row>
    <row r="10" spans="1:11" x14ac:dyDescent="0.2">
      <c r="A10" s="2" t="s">
        <v>43</v>
      </c>
      <c r="B10" s="32" t="s">
        <v>6</v>
      </c>
      <c r="C10" s="30">
        <v>3</v>
      </c>
      <c r="D10" s="31">
        <v>9</v>
      </c>
      <c r="E10" s="31">
        <v>4</v>
      </c>
      <c r="F10" s="31"/>
      <c r="G10" s="31">
        <f t="shared" si="0"/>
        <v>6.5</v>
      </c>
      <c r="H10" s="49">
        <v>36.72</v>
      </c>
      <c r="I10" s="7">
        <f t="shared" si="1"/>
        <v>110.16</v>
      </c>
      <c r="J10" s="7">
        <f t="shared" si="2"/>
        <v>9.18</v>
      </c>
    </row>
    <row r="11" spans="1:11" x14ac:dyDescent="0.2">
      <c r="A11" s="228" t="s">
        <v>40</v>
      </c>
      <c r="B11" s="229"/>
      <c r="C11" s="229"/>
      <c r="D11" s="139">
        <f>SUM(D6:D10)</f>
        <v>194</v>
      </c>
      <c r="E11" s="33">
        <f>SUM(E6:E10)</f>
        <v>66.75</v>
      </c>
      <c r="F11" s="33"/>
      <c r="G11" s="33">
        <f>SUM(G6:G10)</f>
        <v>130.375</v>
      </c>
      <c r="H11" s="33">
        <f>SUM(H6:H10)</f>
        <v>273.23</v>
      </c>
      <c r="I11" s="33">
        <f>SUM(I6:I10)</f>
        <v>855.6</v>
      </c>
      <c r="J11" s="33">
        <f>SUM(J6:J10)</f>
        <v>71.3</v>
      </c>
    </row>
    <row r="13" spans="1:11" ht="15" customHeight="1" x14ac:dyDescent="0.2">
      <c r="A13" s="233" t="s">
        <v>18</v>
      </c>
      <c r="B13" s="234"/>
      <c r="C13" s="234"/>
      <c r="D13" s="234"/>
      <c r="E13" s="234"/>
      <c r="F13" s="234"/>
      <c r="G13" s="234"/>
      <c r="H13" s="234"/>
      <c r="I13" s="234"/>
      <c r="J13" s="234"/>
    </row>
    <row r="14" spans="1:11" ht="18" x14ac:dyDescent="0.2">
      <c r="A14" s="40" t="s">
        <v>0</v>
      </c>
      <c r="B14" s="40" t="s">
        <v>3</v>
      </c>
      <c r="C14" s="40" t="s">
        <v>24</v>
      </c>
      <c r="D14" s="40" t="s">
        <v>46</v>
      </c>
      <c r="E14" s="40" t="s">
        <v>47</v>
      </c>
      <c r="F14" s="40" t="s">
        <v>320</v>
      </c>
      <c r="G14" s="40" t="s">
        <v>318</v>
      </c>
      <c r="H14" s="18" t="s">
        <v>327</v>
      </c>
      <c r="I14" s="18" t="s">
        <v>329</v>
      </c>
      <c r="J14" s="18" t="s">
        <v>328</v>
      </c>
    </row>
    <row r="15" spans="1:11" x14ac:dyDescent="0.2">
      <c r="A15" s="2" t="s">
        <v>41</v>
      </c>
      <c r="B15" s="32" t="s">
        <v>6</v>
      </c>
      <c r="C15" s="30">
        <v>3</v>
      </c>
      <c r="D15" s="31">
        <v>70</v>
      </c>
      <c r="E15" s="31">
        <v>21.25</v>
      </c>
      <c r="F15" s="31">
        <v>8.75</v>
      </c>
      <c r="G15" s="31">
        <f>AVERAGE(D15:F15)</f>
        <v>33.333333333333336</v>
      </c>
      <c r="H15" s="49">
        <v>93.3</v>
      </c>
      <c r="I15" s="7">
        <f>H15*C15</f>
        <v>279.89999999999998</v>
      </c>
      <c r="J15" s="7">
        <f>I15/12</f>
        <v>23.324999999999999</v>
      </c>
    </row>
    <row r="16" spans="1:11" x14ac:dyDescent="0.2">
      <c r="A16" s="2" t="s">
        <v>42</v>
      </c>
      <c r="B16" s="32" t="s">
        <v>6</v>
      </c>
      <c r="C16" s="30">
        <v>3</v>
      </c>
      <c r="D16" s="31">
        <v>54</v>
      </c>
      <c r="E16" s="31">
        <v>16.25</v>
      </c>
      <c r="F16" s="31">
        <v>8.75</v>
      </c>
      <c r="G16" s="31">
        <f t="shared" ref="G16:G19" si="3">AVERAGE(D16:F16)</f>
        <v>26.333333333333332</v>
      </c>
      <c r="H16" s="49">
        <v>64.58</v>
      </c>
      <c r="I16" s="7">
        <f t="shared" ref="I16:I19" si="4">H16*C16</f>
        <v>193.74</v>
      </c>
      <c r="J16" s="7">
        <f t="shared" ref="J16:J18" si="5">I16/12</f>
        <v>16.145</v>
      </c>
    </row>
    <row r="17" spans="1:11" x14ac:dyDescent="0.2">
      <c r="A17" s="2" t="s">
        <v>44</v>
      </c>
      <c r="B17" s="32" t="s">
        <v>4</v>
      </c>
      <c r="C17" s="30">
        <v>3</v>
      </c>
      <c r="D17" s="31">
        <v>80</v>
      </c>
      <c r="E17" s="31">
        <v>16.25</v>
      </c>
      <c r="F17" s="31">
        <v>11.88</v>
      </c>
      <c r="G17" s="31">
        <f t="shared" si="3"/>
        <v>36.043333333333329</v>
      </c>
      <c r="H17" s="49">
        <v>66.66</v>
      </c>
      <c r="I17" s="7">
        <f t="shared" si="4"/>
        <v>199.98</v>
      </c>
      <c r="J17" s="7">
        <f t="shared" si="5"/>
        <v>16.664999999999999</v>
      </c>
    </row>
    <row r="18" spans="1:11" x14ac:dyDescent="0.2">
      <c r="A18" s="2" t="s">
        <v>45</v>
      </c>
      <c r="B18" s="32" t="s">
        <v>4</v>
      </c>
      <c r="C18" s="30">
        <v>6</v>
      </c>
      <c r="D18" s="31">
        <v>5</v>
      </c>
      <c r="E18" s="31">
        <v>9</v>
      </c>
      <c r="F18" s="31">
        <v>11.75</v>
      </c>
      <c r="G18" s="31">
        <f t="shared" si="3"/>
        <v>8.5833333333333339</v>
      </c>
      <c r="H18" s="49">
        <v>11.97</v>
      </c>
      <c r="I18" s="7">
        <f t="shared" si="4"/>
        <v>71.820000000000007</v>
      </c>
      <c r="J18" s="7">
        <f t="shared" si="5"/>
        <v>5.9850000000000003</v>
      </c>
    </row>
    <row r="19" spans="1:11" x14ac:dyDescent="0.2">
      <c r="A19" s="2" t="s">
        <v>43</v>
      </c>
      <c r="B19" s="32" t="s">
        <v>6</v>
      </c>
      <c r="C19" s="30">
        <v>3</v>
      </c>
      <c r="D19" s="31">
        <v>5</v>
      </c>
      <c r="E19" s="31">
        <v>4</v>
      </c>
      <c r="F19" s="31">
        <v>5</v>
      </c>
      <c r="G19" s="31">
        <f t="shared" si="3"/>
        <v>4.666666666666667</v>
      </c>
      <c r="H19" s="49">
        <v>36.72</v>
      </c>
      <c r="I19" s="7">
        <f t="shared" si="4"/>
        <v>110.16</v>
      </c>
      <c r="J19" s="7">
        <f>I19/12</f>
        <v>9.18</v>
      </c>
    </row>
    <row r="20" spans="1:11" x14ac:dyDescent="0.2">
      <c r="A20" s="231" t="s">
        <v>40</v>
      </c>
      <c r="B20" s="231"/>
      <c r="C20" s="231"/>
      <c r="D20" s="139">
        <f t="shared" ref="D20:J20" si="6">SUM(D15:D19)</f>
        <v>214</v>
      </c>
      <c r="E20" s="139">
        <f t="shared" si="6"/>
        <v>66.75</v>
      </c>
      <c r="F20" s="139">
        <f t="shared" si="6"/>
        <v>46.13</v>
      </c>
      <c r="G20" s="3">
        <f t="shared" si="6"/>
        <v>108.96000000000001</v>
      </c>
      <c r="H20" s="41">
        <f t="shared" si="6"/>
        <v>273.23</v>
      </c>
      <c r="I20" s="41">
        <f t="shared" si="6"/>
        <v>855.6</v>
      </c>
      <c r="J20" s="41">
        <f t="shared" si="6"/>
        <v>71.3</v>
      </c>
    </row>
    <row r="22" spans="1:11" ht="15" customHeight="1" x14ac:dyDescent="0.2">
      <c r="A22" s="230" t="s">
        <v>52</v>
      </c>
      <c r="B22" s="230"/>
      <c r="C22" s="230"/>
      <c r="D22" s="230"/>
      <c r="E22" s="230"/>
      <c r="F22" s="230"/>
      <c r="G22" s="230"/>
      <c r="H22" s="230"/>
      <c r="I22" s="230"/>
      <c r="J22" s="230"/>
    </row>
    <row r="23" spans="1:11" ht="18" x14ac:dyDescent="0.2">
      <c r="A23" s="18" t="s">
        <v>0</v>
      </c>
      <c r="B23" s="18" t="s">
        <v>3</v>
      </c>
      <c r="C23" s="18" t="s">
        <v>24</v>
      </c>
      <c r="D23" s="18" t="s">
        <v>46</v>
      </c>
      <c r="E23" s="18" t="s">
        <v>47</v>
      </c>
      <c r="F23" s="18"/>
      <c r="G23" s="18" t="s">
        <v>318</v>
      </c>
      <c r="H23" s="18" t="s">
        <v>327</v>
      </c>
      <c r="I23" s="18" t="s">
        <v>329</v>
      </c>
      <c r="J23" s="18" t="s">
        <v>328</v>
      </c>
      <c r="K23" s="4"/>
    </row>
    <row r="24" spans="1:11" x14ac:dyDescent="0.2">
      <c r="A24" s="2" t="s">
        <v>41</v>
      </c>
      <c r="B24" s="32" t="s">
        <v>6</v>
      </c>
      <c r="C24" s="30">
        <v>3</v>
      </c>
      <c r="D24" s="31">
        <v>18.5</v>
      </c>
      <c r="E24" s="31">
        <v>21.25</v>
      </c>
      <c r="F24" s="31"/>
      <c r="G24" s="31">
        <f>AVERAGE(D24:E24)</f>
        <v>19.875</v>
      </c>
      <c r="H24" s="49">
        <v>93.3</v>
      </c>
      <c r="I24" s="7">
        <f>H24*C24</f>
        <v>279.89999999999998</v>
      </c>
      <c r="J24" s="7">
        <f>I24/12</f>
        <v>23.324999999999999</v>
      </c>
    </row>
    <row r="25" spans="1:11" x14ac:dyDescent="0.2">
      <c r="A25" s="2" t="s">
        <v>42</v>
      </c>
      <c r="B25" s="32" t="s">
        <v>6</v>
      </c>
      <c r="C25" s="30">
        <v>3</v>
      </c>
      <c r="D25" s="31">
        <v>13.5</v>
      </c>
      <c r="E25" s="31">
        <v>16.25</v>
      </c>
      <c r="F25" s="31"/>
      <c r="G25" s="31">
        <f t="shared" ref="G25:G28" si="7">AVERAGE(D25:E25)</f>
        <v>14.875</v>
      </c>
      <c r="H25" s="49">
        <v>64.58</v>
      </c>
      <c r="I25" s="7">
        <f t="shared" ref="I25:I28" si="8">H25*C25</f>
        <v>193.74</v>
      </c>
      <c r="J25" s="7">
        <f t="shared" ref="J25:J27" si="9">I25/12</f>
        <v>16.145</v>
      </c>
    </row>
    <row r="26" spans="1:11" x14ac:dyDescent="0.2">
      <c r="A26" s="2" t="s">
        <v>44</v>
      </c>
      <c r="B26" s="32" t="s">
        <v>5</v>
      </c>
      <c r="C26" s="30">
        <v>3</v>
      </c>
      <c r="D26" s="31">
        <v>22.5</v>
      </c>
      <c r="E26" s="31">
        <v>16.25</v>
      </c>
      <c r="F26" s="31"/>
      <c r="G26" s="31">
        <f t="shared" si="7"/>
        <v>19.375</v>
      </c>
      <c r="H26" s="49">
        <v>66.66</v>
      </c>
      <c r="I26" s="7">
        <f t="shared" si="8"/>
        <v>199.98</v>
      </c>
      <c r="J26" s="7">
        <f t="shared" si="9"/>
        <v>16.664999999999999</v>
      </c>
    </row>
    <row r="27" spans="1:11" x14ac:dyDescent="0.2">
      <c r="A27" s="2" t="s">
        <v>45</v>
      </c>
      <c r="B27" s="32" t="s">
        <v>5</v>
      </c>
      <c r="C27" s="30">
        <v>6</v>
      </c>
      <c r="D27" s="31">
        <v>5</v>
      </c>
      <c r="E27" s="31">
        <v>9</v>
      </c>
      <c r="F27" s="31"/>
      <c r="G27" s="31">
        <f t="shared" si="7"/>
        <v>7</v>
      </c>
      <c r="H27" s="49">
        <v>11.97</v>
      </c>
      <c r="I27" s="7">
        <f t="shared" si="8"/>
        <v>71.820000000000007</v>
      </c>
      <c r="J27" s="7">
        <f t="shared" si="9"/>
        <v>5.9850000000000003</v>
      </c>
    </row>
    <row r="28" spans="1:11" x14ac:dyDescent="0.2">
      <c r="A28" s="2" t="s">
        <v>43</v>
      </c>
      <c r="B28" s="32" t="s">
        <v>6</v>
      </c>
      <c r="C28" s="30">
        <v>3</v>
      </c>
      <c r="D28" s="31">
        <v>2.5</v>
      </c>
      <c r="E28" s="31">
        <v>4</v>
      </c>
      <c r="F28" s="31"/>
      <c r="G28" s="31">
        <f t="shared" si="7"/>
        <v>3.25</v>
      </c>
      <c r="H28" s="49">
        <v>36.72</v>
      </c>
      <c r="I28" s="7">
        <f t="shared" si="8"/>
        <v>110.16</v>
      </c>
      <c r="J28" s="7">
        <f>I28/12</f>
        <v>9.18</v>
      </c>
    </row>
    <row r="29" spans="1:11" x14ac:dyDescent="0.2">
      <c r="A29" s="228" t="s">
        <v>40</v>
      </c>
      <c r="B29" s="229"/>
      <c r="C29" s="229"/>
      <c r="D29" s="139">
        <f>SUM(D24:D28)</f>
        <v>62</v>
      </c>
      <c r="E29" s="33">
        <f>SUM(E24:E28)</f>
        <v>66.75</v>
      </c>
      <c r="F29" s="33"/>
      <c r="G29" s="33">
        <f>SUM(G24:G28)</f>
        <v>64.375</v>
      </c>
      <c r="H29" s="33">
        <f>SUM(H24:H28)</f>
        <v>273.23</v>
      </c>
      <c r="I29" s="33">
        <f>SUM(I24:I28)</f>
        <v>855.6</v>
      </c>
      <c r="J29" s="33">
        <f>SUM(J24:J28)</f>
        <v>71.3</v>
      </c>
    </row>
    <row r="31" spans="1:11" ht="15" customHeight="1" x14ac:dyDescent="0.2">
      <c r="A31" s="230" t="s">
        <v>54</v>
      </c>
      <c r="B31" s="230"/>
      <c r="C31" s="230"/>
      <c r="D31" s="230"/>
      <c r="E31" s="230"/>
      <c r="F31" s="230"/>
      <c r="G31" s="230"/>
      <c r="H31" s="230"/>
      <c r="I31" s="230"/>
      <c r="J31" s="230"/>
    </row>
    <row r="32" spans="1:11" ht="18" x14ac:dyDescent="0.2">
      <c r="A32" s="18" t="s">
        <v>0</v>
      </c>
      <c r="B32" s="18" t="s">
        <v>3</v>
      </c>
      <c r="C32" s="18" t="s">
        <v>24</v>
      </c>
      <c r="D32" s="18" t="s">
        <v>46</v>
      </c>
      <c r="E32" s="18" t="s">
        <v>47</v>
      </c>
      <c r="F32" s="18"/>
      <c r="G32" s="18" t="s">
        <v>319</v>
      </c>
      <c r="H32" s="18" t="s">
        <v>327</v>
      </c>
      <c r="I32" s="18" t="s">
        <v>329</v>
      </c>
      <c r="J32" s="18" t="s">
        <v>328</v>
      </c>
      <c r="K32" s="4"/>
    </row>
    <row r="33" spans="1:11" x14ac:dyDescent="0.2">
      <c r="A33" s="2" t="s">
        <v>41</v>
      </c>
      <c r="B33" s="32" t="s">
        <v>6</v>
      </c>
      <c r="C33" s="30">
        <v>3</v>
      </c>
      <c r="D33" s="31">
        <v>70</v>
      </c>
      <c r="E33" s="31">
        <v>21.25</v>
      </c>
      <c r="F33" s="31"/>
      <c r="G33" s="31">
        <f>AVERAGE(D33:E33)</f>
        <v>45.625</v>
      </c>
      <c r="H33" s="49">
        <v>93.3</v>
      </c>
      <c r="I33" s="7">
        <f>H33*C33</f>
        <v>279.89999999999998</v>
      </c>
      <c r="J33" s="7">
        <f>I33/12</f>
        <v>23.324999999999999</v>
      </c>
    </row>
    <row r="34" spans="1:11" x14ac:dyDescent="0.2">
      <c r="A34" s="2" t="s">
        <v>42</v>
      </c>
      <c r="B34" s="32" t="s">
        <v>6</v>
      </c>
      <c r="C34" s="30">
        <v>3</v>
      </c>
      <c r="D34" s="31">
        <v>54</v>
      </c>
      <c r="E34" s="31">
        <v>16.25</v>
      </c>
      <c r="F34" s="31"/>
      <c r="G34" s="31">
        <f t="shared" ref="G34:G37" si="10">AVERAGE(D34:E34)</f>
        <v>35.125</v>
      </c>
      <c r="H34" s="49">
        <v>64.58</v>
      </c>
      <c r="I34" s="7">
        <f t="shared" ref="I34:I37" si="11">H34*C34</f>
        <v>193.74</v>
      </c>
      <c r="J34" s="7">
        <f t="shared" ref="J34:J36" si="12">I34/12</f>
        <v>16.145</v>
      </c>
    </row>
    <row r="35" spans="1:11" x14ac:dyDescent="0.2">
      <c r="A35" s="2" t="s">
        <v>44</v>
      </c>
      <c r="B35" s="32" t="s">
        <v>5</v>
      </c>
      <c r="C35" s="30">
        <v>3</v>
      </c>
      <c r="D35" s="31">
        <v>80</v>
      </c>
      <c r="E35" s="31">
        <v>16.25</v>
      </c>
      <c r="F35" s="31"/>
      <c r="G35" s="31">
        <f t="shared" si="10"/>
        <v>48.125</v>
      </c>
      <c r="H35" s="49">
        <v>66.66</v>
      </c>
      <c r="I35" s="7">
        <f>H35*C35</f>
        <v>199.98</v>
      </c>
      <c r="J35" s="7">
        <f t="shared" si="12"/>
        <v>16.664999999999999</v>
      </c>
    </row>
    <row r="36" spans="1:11" x14ac:dyDescent="0.2">
      <c r="A36" s="2" t="s">
        <v>45</v>
      </c>
      <c r="B36" s="32" t="s">
        <v>5</v>
      </c>
      <c r="C36" s="30">
        <v>6</v>
      </c>
      <c r="D36" s="31">
        <v>5</v>
      </c>
      <c r="E36" s="31">
        <v>9</v>
      </c>
      <c r="F36" s="31"/>
      <c r="G36" s="31">
        <f t="shared" si="10"/>
        <v>7</v>
      </c>
      <c r="H36" s="49">
        <v>11.97</v>
      </c>
      <c r="I36" s="7">
        <f t="shared" si="11"/>
        <v>71.820000000000007</v>
      </c>
      <c r="J36" s="7">
        <f t="shared" si="12"/>
        <v>5.9850000000000003</v>
      </c>
    </row>
    <row r="37" spans="1:11" x14ac:dyDescent="0.2">
      <c r="A37" s="2" t="s">
        <v>43</v>
      </c>
      <c r="B37" s="32" t="s">
        <v>6</v>
      </c>
      <c r="C37" s="30">
        <v>3</v>
      </c>
      <c r="D37" s="31">
        <v>5</v>
      </c>
      <c r="E37" s="31">
        <v>4</v>
      </c>
      <c r="F37" s="31"/>
      <c r="G37" s="31">
        <f t="shared" si="10"/>
        <v>4.5</v>
      </c>
      <c r="H37" s="49">
        <v>36.72</v>
      </c>
      <c r="I37" s="7">
        <f t="shared" si="11"/>
        <v>110.16</v>
      </c>
      <c r="J37" s="7">
        <f>I37/12</f>
        <v>9.18</v>
      </c>
    </row>
    <row r="38" spans="1:11" x14ac:dyDescent="0.2">
      <c r="A38" s="228" t="s">
        <v>40</v>
      </c>
      <c r="B38" s="229"/>
      <c r="C38" s="229"/>
      <c r="D38" s="139">
        <f>SUM(D33:D37)</f>
        <v>214</v>
      </c>
      <c r="E38" s="33">
        <f>SUM(E33:E37)</f>
        <v>66.75</v>
      </c>
      <c r="F38" s="33"/>
      <c r="G38" s="33">
        <f>SUM(G33:G37)</f>
        <v>140.375</v>
      </c>
      <c r="H38" s="33">
        <f>SUM(H33:H37)</f>
        <v>273.23</v>
      </c>
      <c r="I38" s="33">
        <f>SUM(I33:I37)</f>
        <v>855.6</v>
      </c>
      <c r="J38" s="33">
        <f>SUM(J33:J37)</f>
        <v>71.3</v>
      </c>
    </row>
    <row r="40" spans="1:11" ht="15" customHeight="1" x14ac:dyDescent="0.2">
      <c r="A40" s="230" t="s">
        <v>56</v>
      </c>
      <c r="B40" s="230"/>
      <c r="C40" s="230"/>
      <c r="D40" s="230"/>
      <c r="E40" s="230"/>
      <c r="F40" s="230"/>
      <c r="G40" s="230"/>
      <c r="H40" s="230"/>
      <c r="I40" s="230"/>
      <c r="J40" s="230"/>
    </row>
    <row r="41" spans="1:11" ht="18" x14ac:dyDescent="0.2">
      <c r="A41" s="18" t="s">
        <v>0</v>
      </c>
      <c r="B41" s="18" t="s">
        <v>3</v>
      </c>
      <c r="C41" s="18" t="s">
        <v>24</v>
      </c>
      <c r="D41" s="18" t="s">
        <v>46</v>
      </c>
      <c r="E41" s="18" t="s">
        <v>47</v>
      </c>
      <c r="F41" s="18"/>
      <c r="G41" s="18" t="s">
        <v>318</v>
      </c>
      <c r="H41" s="18" t="s">
        <v>327</v>
      </c>
      <c r="I41" s="18" t="s">
        <v>329</v>
      </c>
      <c r="J41" s="18" t="s">
        <v>328</v>
      </c>
      <c r="K41" s="4"/>
    </row>
    <row r="42" spans="1:11" x14ac:dyDescent="0.2">
      <c r="A42" s="2" t="s">
        <v>41</v>
      </c>
      <c r="B42" s="32" t="s">
        <v>6</v>
      </c>
      <c r="C42" s="30">
        <v>3</v>
      </c>
      <c r="D42" s="31">
        <v>18.75</v>
      </c>
      <c r="E42" s="31">
        <v>21.25</v>
      </c>
      <c r="F42" s="31"/>
      <c r="G42" s="31">
        <f>AVERAGE(D42:E42)</f>
        <v>20</v>
      </c>
      <c r="H42" s="49">
        <v>93.3</v>
      </c>
      <c r="I42" s="7">
        <f>H42*C42</f>
        <v>279.89999999999998</v>
      </c>
      <c r="J42" s="7">
        <f>I42/12</f>
        <v>23.324999999999999</v>
      </c>
    </row>
    <row r="43" spans="1:11" x14ac:dyDescent="0.2">
      <c r="A43" s="2" t="s">
        <v>42</v>
      </c>
      <c r="B43" s="32" t="s">
        <v>6</v>
      </c>
      <c r="C43" s="30">
        <v>3</v>
      </c>
      <c r="D43" s="31">
        <v>13.5</v>
      </c>
      <c r="E43" s="31">
        <v>16.25</v>
      </c>
      <c r="F43" s="31"/>
      <c r="G43" s="31">
        <f t="shared" ref="G43:G46" si="13">AVERAGE(D43:E43)</f>
        <v>14.875</v>
      </c>
      <c r="H43" s="49">
        <v>64.58</v>
      </c>
      <c r="I43" s="7">
        <f t="shared" ref="I43:I46" si="14">H43*C43</f>
        <v>193.74</v>
      </c>
      <c r="J43" s="7">
        <f t="shared" ref="J43:J45" si="15">I43/12</f>
        <v>16.145</v>
      </c>
    </row>
    <row r="44" spans="1:11" x14ac:dyDescent="0.2">
      <c r="A44" s="2" t="s">
        <v>44</v>
      </c>
      <c r="B44" s="32" t="s">
        <v>5</v>
      </c>
      <c r="C44" s="30">
        <v>3</v>
      </c>
      <c r="D44" s="31">
        <v>22.5</v>
      </c>
      <c r="E44" s="31">
        <v>16.25</v>
      </c>
      <c r="F44" s="31"/>
      <c r="G44" s="31">
        <f t="shared" si="13"/>
        <v>19.375</v>
      </c>
      <c r="H44" s="49">
        <v>66.66</v>
      </c>
      <c r="I44" s="7">
        <f t="shared" si="14"/>
        <v>199.98</v>
      </c>
      <c r="J44" s="7">
        <f t="shared" si="15"/>
        <v>16.664999999999999</v>
      </c>
    </row>
    <row r="45" spans="1:11" x14ac:dyDescent="0.2">
      <c r="A45" s="2" t="s">
        <v>45</v>
      </c>
      <c r="B45" s="32" t="s">
        <v>5</v>
      </c>
      <c r="C45" s="30">
        <v>6</v>
      </c>
      <c r="D45" s="31">
        <v>6</v>
      </c>
      <c r="E45" s="31">
        <v>9</v>
      </c>
      <c r="F45" s="31"/>
      <c r="G45" s="31">
        <f t="shared" si="13"/>
        <v>7.5</v>
      </c>
      <c r="H45" s="49">
        <v>11.97</v>
      </c>
      <c r="I45" s="7">
        <f t="shared" si="14"/>
        <v>71.820000000000007</v>
      </c>
      <c r="J45" s="7">
        <f t="shared" si="15"/>
        <v>5.9850000000000003</v>
      </c>
    </row>
    <row r="46" spans="1:11" x14ac:dyDescent="0.2">
      <c r="A46" s="2" t="s">
        <v>43</v>
      </c>
      <c r="B46" s="32" t="s">
        <v>6</v>
      </c>
      <c r="C46" s="30">
        <v>3</v>
      </c>
      <c r="D46" s="31">
        <v>2.5</v>
      </c>
      <c r="E46" s="31">
        <v>4</v>
      </c>
      <c r="F46" s="31"/>
      <c r="G46" s="31">
        <f t="shared" si="13"/>
        <v>3.25</v>
      </c>
      <c r="H46" s="49">
        <v>36.72</v>
      </c>
      <c r="I46" s="7">
        <f t="shared" si="14"/>
        <v>110.16</v>
      </c>
      <c r="J46" s="7">
        <f>I46/12</f>
        <v>9.18</v>
      </c>
    </row>
    <row r="47" spans="1:11" x14ac:dyDescent="0.2">
      <c r="A47" s="228" t="s">
        <v>40</v>
      </c>
      <c r="B47" s="229"/>
      <c r="C47" s="229"/>
      <c r="D47" s="139">
        <f>SUM(D42:D46)</f>
        <v>63.25</v>
      </c>
      <c r="E47" s="33">
        <f>SUM(E42:E46)</f>
        <v>66.75</v>
      </c>
      <c r="F47" s="33"/>
      <c r="G47" s="33">
        <f>SUM(G42:G46)</f>
        <v>65</v>
      </c>
      <c r="H47" s="33">
        <f>SUM(H42:H46)</f>
        <v>273.23</v>
      </c>
      <c r="I47" s="33">
        <f>SUM(I42:I46)</f>
        <v>855.6</v>
      </c>
      <c r="J47" s="33">
        <f>SUM(J42:J46)</f>
        <v>71.3</v>
      </c>
    </row>
  </sheetData>
  <mergeCells count="13">
    <mergeCell ref="A1:J1"/>
    <mergeCell ref="A2:J2"/>
    <mergeCell ref="A47:C47"/>
    <mergeCell ref="A29:C29"/>
    <mergeCell ref="A22:J22"/>
    <mergeCell ref="A31:J31"/>
    <mergeCell ref="A38:C38"/>
    <mergeCell ref="A40:J40"/>
    <mergeCell ref="A20:C20"/>
    <mergeCell ref="A3:E3"/>
    <mergeCell ref="A4:J4"/>
    <mergeCell ref="A11:C11"/>
    <mergeCell ref="A13:J13"/>
  </mergeCells>
  <phoneticPr fontId="7" type="noConversion"/>
  <pageMargins left="0.23622047244094491" right="0.23622047244094491" top="0.55118110236220474" bottom="0.55118110236220474" header="0.11811023622047245" footer="0.11811023622047245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82"/>
  <sheetViews>
    <sheetView topLeftCell="A48" zoomScale="90" zoomScaleNormal="90" workbookViewId="0">
      <selection sqref="A1:H72"/>
    </sheetView>
  </sheetViews>
  <sheetFormatPr defaultRowHeight="12.75" x14ac:dyDescent="0.2"/>
  <cols>
    <col min="1" max="1" width="60.7109375" style="1" customWidth="1"/>
    <col min="2" max="2" width="9.140625" style="1" bestFit="1" customWidth="1"/>
    <col min="3" max="3" width="4.85546875" style="1" bestFit="1" customWidth="1"/>
    <col min="4" max="5" width="13.85546875" style="1" customWidth="1"/>
    <col min="6" max="6" width="11.7109375" style="1" bestFit="1" customWidth="1"/>
    <col min="7" max="7" width="17" style="1" customWidth="1"/>
    <col min="8" max="8" width="15.85546875" style="1" customWidth="1"/>
    <col min="9" max="10" width="12.85546875" style="1" bestFit="1" customWidth="1"/>
    <col min="11" max="16384" width="9.140625" style="1"/>
  </cols>
  <sheetData>
    <row r="1" spans="1:19" ht="19.5" x14ac:dyDescent="0.2">
      <c r="A1" s="247" t="s">
        <v>326</v>
      </c>
      <c r="B1" s="247"/>
      <c r="C1" s="247"/>
      <c r="D1" s="247"/>
      <c r="E1" s="247"/>
      <c r="F1" s="247"/>
      <c r="G1" s="247"/>
      <c r="H1" s="247"/>
    </row>
    <row r="2" spans="1:19" ht="16.5" thickBot="1" x14ac:dyDescent="0.25">
      <c r="A2" s="248" t="s">
        <v>63</v>
      </c>
      <c r="B2" s="248"/>
      <c r="C2" s="248"/>
      <c r="D2" s="248"/>
      <c r="E2" s="248"/>
      <c r="F2" s="248"/>
      <c r="G2" s="248"/>
      <c r="H2" s="248"/>
    </row>
    <row r="3" spans="1:19" ht="15.75" thickTop="1" x14ac:dyDescent="0.2">
      <c r="A3" s="242" t="s">
        <v>39</v>
      </c>
      <c r="B3" s="243"/>
      <c r="C3" s="243"/>
      <c r="D3" s="243"/>
      <c r="E3" s="243"/>
      <c r="F3" s="243"/>
      <c r="G3" s="243"/>
      <c r="H3" s="244"/>
    </row>
    <row r="4" spans="1:19" ht="30" x14ac:dyDescent="0.2">
      <c r="A4" s="9" t="s">
        <v>0</v>
      </c>
      <c r="B4" s="9" t="s">
        <v>1</v>
      </c>
      <c r="C4" s="9" t="s">
        <v>12</v>
      </c>
      <c r="D4" s="5" t="s">
        <v>46</v>
      </c>
      <c r="E4" s="8" t="s">
        <v>47</v>
      </c>
      <c r="F4" s="34" t="s">
        <v>48</v>
      </c>
      <c r="G4" s="140" t="s">
        <v>321</v>
      </c>
      <c r="H4" s="140" t="s">
        <v>322</v>
      </c>
    </row>
    <row r="5" spans="1:19" ht="15" x14ac:dyDescent="0.2">
      <c r="A5" s="53" t="s">
        <v>66</v>
      </c>
      <c r="B5" s="54" t="s">
        <v>67</v>
      </c>
      <c r="C5" s="54">
        <v>2</v>
      </c>
      <c r="D5" s="35">
        <v>12</v>
      </c>
      <c r="E5" s="36">
        <v>12</v>
      </c>
      <c r="F5" s="37">
        <f t="shared" ref="F5:F36" si="0">AVERAGE(D5:E5)</f>
        <v>12</v>
      </c>
      <c r="G5" s="111">
        <v>6.9356999999999998</v>
      </c>
      <c r="H5" s="24">
        <f t="shared" ref="H5:H36" si="1">G5*C5</f>
        <v>13.8714</v>
      </c>
    </row>
    <row r="6" spans="1:19" ht="15" x14ac:dyDescent="0.2">
      <c r="A6" s="76" t="s">
        <v>68</v>
      </c>
      <c r="B6" s="54" t="s">
        <v>67</v>
      </c>
      <c r="C6" s="54">
        <v>2</v>
      </c>
      <c r="D6" s="35">
        <v>18</v>
      </c>
      <c r="E6" s="36">
        <v>56</v>
      </c>
      <c r="F6" s="37">
        <f t="shared" si="0"/>
        <v>37</v>
      </c>
      <c r="G6" s="111">
        <v>11.1286</v>
      </c>
      <c r="H6" s="24">
        <f t="shared" si="1"/>
        <v>22.257200000000001</v>
      </c>
    </row>
    <row r="7" spans="1:19" ht="15" x14ac:dyDescent="0.2">
      <c r="A7" s="60" t="s">
        <v>69</v>
      </c>
      <c r="B7" s="54" t="s">
        <v>70</v>
      </c>
      <c r="C7" s="54">
        <v>3</v>
      </c>
      <c r="D7" s="35">
        <v>9</v>
      </c>
      <c r="E7" s="36">
        <v>15</v>
      </c>
      <c r="F7" s="37">
        <f t="shared" si="0"/>
        <v>12</v>
      </c>
      <c r="G7" s="111">
        <v>3.43</v>
      </c>
      <c r="H7" s="24">
        <f t="shared" si="1"/>
        <v>10.290000000000001</v>
      </c>
      <c r="K7"/>
    </row>
    <row r="8" spans="1:19" ht="15" x14ac:dyDescent="0.2">
      <c r="A8" s="77" t="s">
        <v>71</v>
      </c>
      <c r="B8" s="54" t="s">
        <v>67</v>
      </c>
      <c r="C8" s="54">
        <v>1</v>
      </c>
      <c r="D8" s="35">
        <v>10</v>
      </c>
      <c r="E8" s="36">
        <v>9</v>
      </c>
      <c r="F8" s="37">
        <f t="shared" si="0"/>
        <v>9.5</v>
      </c>
      <c r="G8" s="111">
        <v>7.6859999999999999</v>
      </c>
      <c r="H8" s="24">
        <f t="shared" si="1"/>
        <v>7.6859999999999999</v>
      </c>
      <c r="K8"/>
    </row>
    <row r="9" spans="1:19" ht="15" x14ac:dyDescent="0.2">
      <c r="A9" s="78" t="s">
        <v>72</v>
      </c>
      <c r="B9" s="54" t="s">
        <v>6</v>
      </c>
      <c r="C9" s="54">
        <v>3</v>
      </c>
      <c r="D9" s="35">
        <v>45</v>
      </c>
      <c r="E9" s="36">
        <v>24</v>
      </c>
      <c r="F9" s="37">
        <f t="shared" si="0"/>
        <v>34.5</v>
      </c>
      <c r="G9" s="111">
        <v>10.216699999999999</v>
      </c>
      <c r="H9" s="24">
        <f t="shared" si="1"/>
        <v>30.650099999999998</v>
      </c>
      <c r="K9"/>
    </row>
    <row r="10" spans="1:19" ht="25.5" x14ac:dyDescent="0.2">
      <c r="A10" s="78" t="s">
        <v>73</v>
      </c>
      <c r="B10" s="54" t="s">
        <v>67</v>
      </c>
      <c r="C10" s="54">
        <v>12</v>
      </c>
      <c r="D10" s="35">
        <v>420</v>
      </c>
      <c r="E10" s="36">
        <v>180</v>
      </c>
      <c r="F10" s="37">
        <f t="shared" si="0"/>
        <v>300</v>
      </c>
      <c r="G10" s="111">
        <v>11.942299999999999</v>
      </c>
      <c r="H10" s="24">
        <f t="shared" si="1"/>
        <v>143.30759999999998</v>
      </c>
      <c r="K10"/>
      <c r="R10" s="237"/>
      <c r="S10" s="237"/>
    </row>
    <row r="11" spans="1:19" ht="25.5" x14ac:dyDescent="0.2">
      <c r="A11" s="79" t="s">
        <v>74</v>
      </c>
      <c r="B11" s="86" t="s">
        <v>67</v>
      </c>
      <c r="C11" s="86">
        <v>0.5</v>
      </c>
      <c r="D11" s="35">
        <v>6</v>
      </c>
      <c r="E11" s="36">
        <v>3</v>
      </c>
      <c r="F11" s="37">
        <f t="shared" si="0"/>
        <v>4.5</v>
      </c>
      <c r="G11" s="112">
        <v>2.8733</v>
      </c>
      <c r="H11" s="24">
        <f t="shared" si="1"/>
        <v>1.43665</v>
      </c>
      <c r="K11"/>
      <c r="L11"/>
      <c r="M11"/>
      <c r="N11"/>
      <c r="O11"/>
      <c r="P11"/>
      <c r="Q11"/>
      <c r="R11" s="237"/>
      <c r="S11" s="237"/>
    </row>
    <row r="12" spans="1:19" ht="25.5" x14ac:dyDescent="0.2">
      <c r="A12" s="80" t="s">
        <v>75</v>
      </c>
      <c r="B12" s="54" t="s">
        <v>67</v>
      </c>
      <c r="C12" s="54">
        <v>0.5</v>
      </c>
      <c r="D12" s="35">
        <v>7.5</v>
      </c>
      <c r="E12" s="36">
        <v>2.5</v>
      </c>
      <c r="F12" s="37">
        <f t="shared" si="0"/>
        <v>5</v>
      </c>
      <c r="G12" s="111">
        <v>4.6722999999999999</v>
      </c>
      <c r="H12" s="24">
        <f t="shared" si="1"/>
        <v>2.3361499999999999</v>
      </c>
      <c r="K12"/>
      <c r="L12"/>
      <c r="M12"/>
      <c r="N12"/>
      <c r="O12"/>
      <c r="P12"/>
      <c r="Q12"/>
      <c r="R12"/>
      <c r="S12"/>
    </row>
    <row r="13" spans="1:19" ht="15" x14ac:dyDescent="0.2">
      <c r="A13" s="60" t="s">
        <v>76</v>
      </c>
      <c r="B13" s="54" t="s">
        <v>70</v>
      </c>
      <c r="C13" s="54">
        <v>1</v>
      </c>
      <c r="D13" s="35">
        <v>9</v>
      </c>
      <c r="E13" s="36">
        <v>6</v>
      </c>
      <c r="F13" s="37">
        <f t="shared" si="0"/>
        <v>7.5</v>
      </c>
      <c r="G13" s="111">
        <v>13.458500000000001</v>
      </c>
      <c r="H13" s="24">
        <f t="shared" si="1"/>
        <v>13.458500000000001</v>
      </c>
      <c r="K13"/>
    </row>
    <row r="14" spans="1:19" ht="15" x14ac:dyDescent="0.2">
      <c r="A14" s="60" t="s">
        <v>77</v>
      </c>
      <c r="B14" s="54" t="s">
        <v>78</v>
      </c>
      <c r="C14" s="54">
        <v>5</v>
      </c>
      <c r="D14" s="35">
        <v>14.5</v>
      </c>
      <c r="E14" s="36">
        <v>15</v>
      </c>
      <c r="F14" s="37">
        <f t="shared" si="0"/>
        <v>14.75</v>
      </c>
      <c r="G14" s="111">
        <v>2.13</v>
      </c>
      <c r="H14" s="24">
        <f t="shared" si="1"/>
        <v>10.649999999999999</v>
      </c>
      <c r="K14"/>
      <c r="L14" s="237"/>
      <c r="M14" s="237"/>
      <c r="N14" s="237"/>
      <c r="O14"/>
    </row>
    <row r="15" spans="1:19" ht="15" x14ac:dyDescent="0.2">
      <c r="A15" s="81" t="s">
        <v>79</v>
      </c>
      <c r="B15" s="87" t="s">
        <v>67</v>
      </c>
      <c r="C15" s="87">
        <v>1</v>
      </c>
      <c r="D15" s="35">
        <v>2</v>
      </c>
      <c r="E15" s="36">
        <v>2</v>
      </c>
      <c r="F15" s="37">
        <f t="shared" si="0"/>
        <v>2</v>
      </c>
      <c r="G15" s="99">
        <v>2.08</v>
      </c>
      <c r="H15" s="24">
        <f t="shared" si="1"/>
        <v>2.08</v>
      </c>
    </row>
    <row r="16" spans="1:19" ht="15" x14ac:dyDescent="0.2">
      <c r="A16" s="84" t="s">
        <v>80</v>
      </c>
      <c r="B16" s="54" t="s">
        <v>67</v>
      </c>
      <c r="C16" s="54">
        <v>1</v>
      </c>
      <c r="D16" s="35">
        <v>1</v>
      </c>
      <c r="E16" s="36">
        <v>8</v>
      </c>
      <c r="F16" s="37">
        <f t="shared" si="0"/>
        <v>4.5</v>
      </c>
      <c r="G16" s="111">
        <v>4.41</v>
      </c>
      <c r="H16" s="24">
        <f t="shared" si="1"/>
        <v>4.41</v>
      </c>
    </row>
    <row r="17" spans="1:8" ht="38.25" x14ac:dyDescent="0.2">
      <c r="A17" s="82" t="s">
        <v>81</v>
      </c>
      <c r="B17" s="88" t="s">
        <v>67</v>
      </c>
      <c r="C17" s="86">
        <v>150</v>
      </c>
      <c r="D17" s="35">
        <v>22.5</v>
      </c>
      <c r="E17" s="36">
        <v>45</v>
      </c>
      <c r="F17" s="37">
        <f t="shared" si="0"/>
        <v>33.75</v>
      </c>
      <c r="G17" s="111">
        <v>9.5750000000000002E-2</v>
      </c>
      <c r="H17" s="24">
        <f t="shared" si="1"/>
        <v>14.362500000000001</v>
      </c>
    </row>
    <row r="18" spans="1:8" ht="15" customHeight="1" x14ac:dyDescent="0.2">
      <c r="A18" s="143" t="s">
        <v>98</v>
      </c>
      <c r="B18" s="157" t="s">
        <v>67</v>
      </c>
      <c r="C18" s="144">
        <v>1</v>
      </c>
      <c r="D18" s="158">
        <v>8</v>
      </c>
      <c r="E18" s="36">
        <v>14</v>
      </c>
      <c r="F18" s="155">
        <f t="shared" si="0"/>
        <v>11</v>
      </c>
      <c r="G18" s="161">
        <v>11</v>
      </c>
      <c r="H18" s="24">
        <f t="shared" si="1"/>
        <v>11</v>
      </c>
    </row>
    <row r="19" spans="1:8" ht="15" x14ac:dyDescent="0.2">
      <c r="A19" s="60" t="s">
        <v>162</v>
      </c>
      <c r="B19" s="89" t="s">
        <v>78</v>
      </c>
      <c r="C19" s="54">
        <v>1</v>
      </c>
      <c r="D19" s="35">
        <v>6</v>
      </c>
      <c r="E19" s="36">
        <v>5</v>
      </c>
      <c r="F19" s="37">
        <f t="shared" si="0"/>
        <v>5.5</v>
      </c>
      <c r="G19" s="111">
        <v>5</v>
      </c>
      <c r="H19" s="24">
        <f t="shared" si="1"/>
        <v>5</v>
      </c>
    </row>
    <row r="20" spans="1:8" ht="15" x14ac:dyDescent="0.2">
      <c r="A20" s="81" t="s">
        <v>163</v>
      </c>
      <c r="B20" s="90" t="s">
        <v>78</v>
      </c>
      <c r="C20" s="87">
        <v>1</v>
      </c>
      <c r="D20" s="35">
        <v>5</v>
      </c>
      <c r="E20" s="36">
        <v>4</v>
      </c>
      <c r="F20" s="37">
        <f t="shared" si="0"/>
        <v>4.5</v>
      </c>
      <c r="G20" s="113">
        <v>2.8713000000000002</v>
      </c>
      <c r="H20" s="24">
        <f t="shared" si="1"/>
        <v>2.8713000000000002</v>
      </c>
    </row>
    <row r="21" spans="1:8" ht="15" x14ac:dyDescent="0.2">
      <c r="A21" s="81" t="s">
        <v>164</v>
      </c>
      <c r="B21" s="90" t="s">
        <v>78</v>
      </c>
      <c r="C21" s="87">
        <v>1</v>
      </c>
      <c r="D21" s="35">
        <v>5</v>
      </c>
      <c r="E21" s="36">
        <v>8</v>
      </c>
      <c r="F21" s="37">
        <f t="shared" si="0"/>
        <v>6.5</v>
      </c>
      <c r="G21" s="113">
        <v>10.0275</v>
      </c>
      <c r="H21" s="24">
        <f t="shared" si="1"/>
        <v>10.0275</v>
      </c>
    </row>
    <row r="22" spans="1:8" ht="15" x14ac:dyDescent="0.2">
      <c r="A22" s="80" t="s">
        <v>165</v>
      </c>
      <c r="B22" s="89" t="s">
        <v>67</v>
      </c>
      <c r="C22" s="54">
        <v>1</v>
      </c>
      <c r="D22" s="35">
        <v>6</v>
      </c>
      <c r="E22" s="36">
        <v>9</v>
      </c>
      <c r="F22" s="37">
        <f t="shared" si="0"/>
        <v>7.5</v>
      </c>
      <c r="G22" s="112">
        <v>22.0838</v>
      </c>
      <c r="H22" s="24">
        <f t="shared" si="1"/>
        <v>22.0838</v>
      </c>
    </row>
    <row r="23" spans="1:8" ht="15" x14ac:dyDescent="0.2">
      <c r="A23" s="83" t="s">
        <v>166</v>
      </c>
      <c r="B23" s="88" t="s">
        <v>67</v>
      </c>
      <c r="C23" s="86">
        <v>1</v>
      </c>
      <c r="D23" s="35">
        <v>15</v>
      </c>
      <c r="E23" s="36">
        <v>6</v>
      </c>
      <c r="F23" s="37">
        <f t="shared" si="0"/>
        <v>10.5</v>
      </c>
      <c r="G23" s="111">
        <v>5.5667</v>
      </c>
      <c r="H23" s="24">
        <f t="shared" si="1"/>
        <v>5.5667</v>
      </c>
    </row>
    <row r="24" spans="1:8" ht="15" x14ac:dyDescent="0.2">
      <c r="A24" s="60" t="s">
        <v>167</v>
      </c>
      <c r="B24" s="89" t="s">
        <v>67</v>
      </c>
      <c r="C24" s="54">
        <v>2</v>
      </c>
      <c r="D24" s="35">
        <v>12</v>
      </c>
      <c r="E24" s="36">
        <v>8</v>
      </c>
      <c r="F24" s="37">
        <f t="shared" si="0"/>
        <v>10</v>
      </c>
      <c r="G24" s="111">
        <v>5.2016999999999998</v>
      </c>
      <c r="H24" s="24">
        <f t="shared" si="1"/>
        <v>10.4034</v>
      </c>
    </row>
    <row r="25" spans="1:8" ht="15" x14ac:dyDescent="0.2">
      <c r="A25" s="85" t="s">
        <v>101</v>
      </c>
      <c r="B25" s="89" t="s">
        <v>67</v>
      </c>
      <c r="C25" s="54">
        <v>2</v>
      </c>
      <c r="D25" s="35">
        <v>10</v>
      </c>
      <c r="E25" s="36">
        <v>8</v>
      </c>
      <c r="F25" s="37">
        <f t="shared" si="0"/>
        <v>9</v>
      </c>
      <c r="G25" s="111">
        <v>2.9066999999999998</v>
      </c>
      <c r="H25" s="24">
        <f t="shared" si="1"/>
        <v>5.8133999999999997</v>
      </c>
    </row>
    <row r="26" spans="1:8" ht="25.5" x14ac:dyDescent="0.2">
      <c r="A26" s="60" t="s">
        <v>168</v>
      </c>
      <c r="B26" s="89" t="s">
        <v>67</v>
      </c>
      <c r="C26" s="54">
        <v>40</v>
      </c>
      <c r="D26" s="35">
        <v>272</v>
      </c>
      <c r="E26" s="36">
        <v>880</v>
      </c>
      <c r="F26" s="37">
        <f t="shared" si="0"/>
        <v>576</v>
      </c>
      <c r="G26" s="111">
        <v>3.2762500000000001</v>
      </c>
      <c r="H26" s="24">
        <f t="shared" si="1"/>
        <v>131.05000000000001</v>
      </c>
    </row>
    <row r="27" spans="1:8" ht="25.5" x14ac:dyDescent="0.2">
      <c r="A27" s="60" t="s">
        <v>169</v>
      </c>
      <c r="B27" s="89" t="s">
        <v>103</v>
      </c>
      <c r="C27" s="54">
        <v>6</v>
      </c>
      <c r="D27" s="35">
        <v>210</v>
      </c>
      <c r="E27" s="36">
        <v>288</v>
      </c>
      <c r="F27" s="37">
        <f t="shared" si="0"/>
        <v>249</v>
      </c>
      <c r="G27" s="111">
        <v>15.8133</v>
      </c>
      <c r="H27" s="24">
        <f t="shared" si="1"/>
        <v>94.879800000000003</v>
      </c>
    </row>
    <row r="28" spans="1:8" ht="15" x14ac:dyDescent="0.2">
      <c r="A28" s="28" t="s">
        <v>170</v>
      </c>
      <c r="B28" s="88" t="s">
        <v>67</v>
      </c>
      <c r="C28" s="86">
        <v>20</v>
      </c>
      <c r="D28" s="35">
        <v>100</v>
      </c>
      <c r="E28" s="36">
        <v>96</v>
      </c>
      <c r="F28" s="37">
        <f t="shared" si="0"/>
        <v>98</v>
      </c>
      <c r="G28" s="111">
        <v>0.14000000000000001</v>
      </c>
      <c r="H28" s="24">
        <f t="shared" si="1"/>
        <v>2.8000000000000003</v>
      </c>
    </row>
    <row r="29" spans="1:8" ht="15" x14ac:dyDescent="0.2">
      <c r="A29" s="60" t="s">
        <v>171</v>
      </c>
      <c r="B29" s="89" t="s">
        <v>67</v>
      </c>
      <c r="C29" s="54">
        <v>1</v>
      </c>
      <c r="D29" s="35">
        <v>6</v>
      </c>
      <c r="E29" s="36">
        <v>16</v>
      </c>
      <c r="F29" s="37">
        <f t="shared" si="0"/>
        <v>11</v>
      </c>
      <c r="G29" s="112">
        <v>3.4298999999999999</v>
      </c>
      <c r="H29" s="24">
        <f t="shared" si="1"/>
        <v>3.4298999999999999</v>
      </c>
    </row>
    <row r="30" spans="1:8" ht="15" x14ac:dyDescent="0.2">
      <c r="A30" s="60" t="s">
        <v>172</v>
      </c>
      <c r="B30" s="89" t="s">
        <v>67</v>
      </c>
      <c r="C30" s="54">
        <v>1</v>
      </c>
      <c r="D30" s="35">
        <v>10</v>
      </c>
      <c r="E30" s="36">
        <v>4</v>
      </c>
      <c r="F30" s="37">
        <f t="shared" si="0"/>
        <v>7</v>
      </c>
      <c r="G30" s="111">
        <v>3.1575000000000002</v>
      </c>
      <c r="H30" s="24">
        <f t="shared" si="1"/>
        <v>3.1575000000000002</v>
      </c>
    </row>
    <row r="31" spans="1:8" ht="15" x14ac:dyDescent="0.2">
      <c r="A31" s="60" t="s">
        <v>173</v>
      </c>
      <c r="B31" s="89" t="s">
        <v>70</v>
      </c>
      <c r="C31" s="54">
        <v>1</v>
      </c>
      <c r="D31" s="35">
        <v>45</v>
      </c>
      <c r="E31" s="36">
        <v>18</v>
      </c>
      <c r="F31" s="37">
        <f t="shared" si="0"/>
        <v>31.5</v>
      </c>
      <c r="G31" s="111">
        <v>6.52</v>
      </c>
      <c r="H31" s="24">
        <f t="shared" si="1"/>
        <v>6.52</v>
      </c>
    </row>
    <row r="32" spans="1:8" ht="15" x14ac:dyDescent="0.2">
      <c r="A32" s="60" t="s">
        <v>174</v>
      </c>
      <c r="B32" s="88" t="s">
        <v>67</v>
      </c>
      <c r="C32" s="86">
        <v>1</v>
      </c>
      <c r="D32" s="35">
        <v>6</v>
      </c>
      <c r="E32" s="36">
        <v>9</v>
      </c>
      <c r="F32" s="37">
        <f t="shared" si="0"/>
        <v>7.5</v>
      </c>
      <c r="G32" s="111">
        <v>3.7204999999999999</v>
      </c>
      <c r="H32" s="24">
        <f t="shared" si="1"/>
        <v>3.7204999999999999</v>
      </c>
    </row>
    <row r="33" spans="1:12" ht="15" x14ac:dyDescent="0.2">
      <c r="A33" s="60" t="s">
        <v>175</v>
      </c>
      <c r="B33" s="89" t="s">
        <v>67</v>
      </c>
      <c r="C33" s="54">
        <v>50</v>
      </c>
      <c r="D33" s="35">
        <v>25</v>
      </c>
      <c r="E33" s="36">
        <v>11</v>
      </c>
      <c r="F33" s="37">
        <f t="shared" si="0"/>
        <v>18</v>
      </c>
      <c r="G33" s="111">
        <v>0.12280000000000001</v>
      </c>
      <c r="H33" s="24">
        <f t="shared" si="1"/>
        <v>6.1400000000000006</v>
      </c>
    </row>
    <row r="34" spans="1:12" ht="15" x14ac:dyDescent="0.2">
      <c r="A34" s="60" t="s">
        <v>176</v>
      </c>
      <c r="B34" s="89" t="s">
        <v>67</v>
      </c>
      <c r="C34" s="54">
        <v>25</v>
      </c>
      <c r="D34" s="35">
        <v>30</v>
      </c>
      <c r="E34" s="36">
        <v>9.1999999999999993</v>
      </c>
      <c r="F34" s="37">
        <f t="shared" si="0"/>
        <v>19.600000000000001</v>
      </c>
      <c r="G34" s="111">
        <v>0.40560000000000002</v>
      </c>
      <c r="H34" s="24">
        <f t="shared" si="1"/>
        <v>10.14</v>
      </c>
    </row>
    <row r="35" spans="1:12" ht="15" x14ac:dyDescent="0.2">
      <c r="A35" s="143" t="s">
        <v>177</v>
      </c>
      <c r="B35" s="157" t="s">
        <v>67</v>
      </c>
      <c r="C35" s="144">
        <v>20</v>
      </c>
      <c r="D35" s="158">
        <v>20</v>
      </c>
      <c r="E35" s="36">
        <v>32</v>
      </c>
      <c r="F35" s="155">
        <f t="shared" si="0"/>
        <v>26</v>
      </c>
      <c r="G35" s="159">
        <v>6.08</v>
      </c>
      <c r="H35" s="24">
        <f t="shared" si="1"/>
        <v>121.6</v>
      </c>
    </row>
    <row r="36" spans="1:12" ht="15" x14ac:dyDescent="0.2">
      <c r="A36" s="143" t="s">
        <v>178</v>
      </c>
      <c r="B36" s="157" t="s">
        <v>67</v>
      </c>
      <c r="C36" s="144">
        <v>1</v>
      </c>
      <c r="D36" s="158">
        <v>10</v>
      </c>
      <c r="E36" s="36">
        <v>25</v>
      </c>
      <c r="F36" s="155">
        <f t="shared" si="0"/>
        <v>17.5</v>
      </c>
      <c r="G36" s="160">
        <v>17.5</v>
      </c>
      <c r="H36" s="24">
        <f t="shared" si="1"/>
        <v>17.5</v>
      </c>
    </row>
    <row r="37" spans="1:12" ht="15" x14ac:dyDescent="0.2">
      <c r="A37" s="245" t="s">
        <v>31</v>
      </c>
      <c r="B37" s="246"/>
      <c r="C37" s="246"/>
      <c r="D37" s="38">
        <f>SUM(D5:D36)</f>
        <v>1377.5</v>
      </c>
      <c r="E37" s="137">
        <f>SUM(E5:E36)</f>
        <v>1827.7</v>
      </c>
      <c r="F37" s="38">
        <f>SUM(F5:F36)</f>
        <v>1602.6</v>
      </c>
      <c r="G37" s="38"/>
      <c r="H37" s="25">
        <f>SUM(H5:H36)</f>
        <v>750.49990000000003</v>
      </c>
    </row>
    <row r="38" spans="1:12" ht="15.75" thickBot="1" x14ac:dyDescent="0.25">
      <c r="A38" s="238"/>
      <c r="B38" s="238"/>
      <c r="C38" s="238"/>
      <c r="D38" s="238"/>
      <c r="E38" s="238"/>
      <c r="F38" s="238"/>
      <c r="G38" s="23"/>
      <c r="H38" s="23"/>
    </row>
    <row r="39" spans="1:12" ht="15.75" thickTop="1" x14ac:dyDescent="0.25">
      <c r="A39" s="239" t="s">
        <v>38</v>
      </c>
      <c r="B39" s="240"/>
      <c r="C39" s="240"/>
      <c r="D39" s="240"/>
      <c r="E39" s="240"/>
      <c r="F39" s="240"/>
      <c r="G39" s="240"/>
      <c r="H39" s="241"/>
    </row>
    <row r="40" spans="1:12" ht="30" x14ac:dyDescent="0.2">
      <c r="A40" s="9" t="s">
        <v>0</v>
      </c>
      <c r="B40" s="9" t="s">
        <v>1</v>
      </c>
      <c r="C40" s="9" t="s">
        <v>12</v>
      </c>
      <c r="D40" s="5" t="s">
        <v>46</v>
      </c>
      <c r="E40" s="8" t="s">
        <v>47</v>
      </c>
      <c r="F40" s="34" t="s">
        <v>48</v>
      </c>
      <c r="G40" s="140" t="s">
        <v>321</v>
      </c>
      <c r="H40" s="140" t="s">
        <v>322</v>
      </c>
    </row>
    <row r="41" spans="1:12" ht="15" x14ac:dyDescent="0.2">
      <c r="A41" s="83" t="s">
        <v>179</v>
      </c>
      <c r="B41" s="91" t="s">
        <v>67</v>
      </c>
      <c r="C41" s="91">
        <v>1</v>
      </c>
      <c r="D41" s="10">
        <v>1.67</v>
      </c>
      <c r="E41" s="36">
        <v>1</v>
      </c>
      <c r="F41" s="37">
        <f t="shared" ref="F41:F64" si="2">AVERAGE(D41:E41)</f>
        <v>1.335</v>
      </c>
      <c r="G41" s="112">
        <v>14.0975</v>
      </c>
      <c r="H41" s="24">
        <f t="shared" ref="H41:H64" si="3">G41*C41/12</f>
        <v>1.1747916666666667</v>
      </c>
      <c r="I41" s="11"/>
      <c r="J41" s="12"/>
    </row>
    <row r="42" spans="1:12" ht="16.5" customHeight="1" x14ac:dyDescent="0.2">
      <c r="A42" s="83" t="s">
        <v>180</v>
      </c>
      <c r="B42" s="91" t="s">
        <v>67</v>
      </c>
      <c r="C42" s="91">
        <v>2</v>
      </c>
      <c r="D42" s="10">
        <v>14.17</v>
      </c>
      <c r="E42" s="36">
        <v>12.5</v>
      </c>
      <c r="F42" s="37">
        <f t="shared" si="2"/>
        <v>13.335000000000001</v>
      </c>
      <c r="G42" s="112">
        <v>53.636699999999998</v>
      </c>
      <c r="H42" s="24">
        <f t="shared" si="3"/>
        <v>8.939449999999999</v>
      </c>
      <c r="L42"/>
    </row>
    <row r="43" spans="1:12" ht="15" x14ac:dyDescent="0.2">
      <c r="A43" s="83" t="s">
        <v>181</v>
      </c>
      <c r="B43" s="91" t="s">
        <v>67</v>
      </c>
      <c r="C43" s="91">
        <v>1</v>
      </c>
      <c r="D43" s="10">
        <v>5</v>
      </c>
      <c r="E43" s="36">
        <v>6.67</v>
      </c>
      <c r="F43" s="37">
        <f t="shared" si="2"/>
        <v>5.835</v>
      </c>
      <c r="G43" s="112">
        <v>24.93</v>
      </c>
      <c r="H43" s="24">
        <f t="shared" si="3"/>
        <v>2.0775000000000001</v>
      </c>
    </row>
    <row r="44" spans="1:12" ht="15" x14ac:dyDescent="0.2">
      <c r="A44" s="92" t="s">
        <v>182</v>
      </c>
      <c r="B44" s="86" t="s">
        <v>67</v>
      </c>
      <c r="C44" s="86">
        <v>1</v>
      </c>
      <c r="D44" s="10">
        <v>1.25</v>
      </c>
      <c r="E44" s="36">
        <v>1</v>
      </c>
      <c r="F44" s="37">
        <f t="shared" si="2"/>
        <v>1.125</v>
      </c>
      <c r="G44" s="112">
        <v>4.6675000000000004</v>
      </c>
      <c r="H44" s="24">
        <f t="shared" si="3"/>
        <v>0.38895833333333335</v>
      </c>
    </row>
    <row r="45" spans="1:12" ht="15" x14ac:dyDescent="0.2">
      <c r="A45" s="83" t="s">
        <v>183</v>
      </c>
      <c r="B45" s="91" t="s">
        <v>67</v>
      </c>
      <c r="C45" s="86">
        <v>1</v>
      </c>
      <c r="D45" s="10">
        <v>2.08</v>
      </c>
      <c r="E45" s="36">
        <v>1.83</v>
      </c>
      <c r="F45" s="37">
        <f t="shared" si="2"/>
        <v>1.9550000000000001</v>
      </c>
      <c r="G45" s="112">
        <v>10.9893</v>
      </c>
      <c r="H45" s="24">
        <f t="shared" si="3"/>
        <v>0.91577500000000001</v>
      </c>
    </row>
    <row r="46" spans="1:12" ht="25.5" x14ac:dyDescent="0.2">
      <c r="A46" s="83" t="s">
        <v>184</v>
      </c>
      <c r="B46" s="93" t="s">
        <v>67</v>
      </c>
      <c r="C46" s="94">
        <v>1</v>
      </c>
      <c r="D46" s="10">
        <v>4.5</v>
      </c>
      <c r="E46" s="36">
        <v>4.17</v>
      </c>
      <c r="F46" s="37">
        <f t="shared" si="2"/>
        <v>4.335</v>
      </c>
      <c r="G46" s="99">
        <v>36</v>
      </c>
      <c r="H46" s="24">
        <f t="shared" si="3"/>
        <v>3</v>
      </c>
    </row>
    <row r="47" spans="1:12" ht="15" x14ac:dyDescent="0.2">
      <c r="A47" s="82" t="s">
        <v>185</v>
      </c>
      <c r="B47" s="91" t="s">
        <v>67</v>
      </c>
      <c r="C47" s="91">
        <v>1</v>
      </c>
      <c r="D47" s="10">
        <v>16.670000000000002</v>
      </c>
      <c r="E47" s="36">
        <v>18.75</v>
      </c>
      <c r="F47" s="37">
        <f t="shared" si="2"/>
        <v>17.71</v>
      </c>
      <c r="G47" s="112">
        <v>120.5925</v>
      </c>
      <c r="H47" s="24">
        <f t="shared" si="3"/>
        <v>10.049375</v>
      </c>
    </row>
    <row r="48" spans="1:12" ht="15" x14ac:dyDescent="0.2">
      <c r="A48" s="83" t="s">
        <v>186</v>
      </c>
      <c r="B48" s="91" t="s">
        <v>67</v>
      </c>
      <c r="C48" s="86">
        <v>1</v>
      </c>
      <c r="D48" s="10">
        <v>1.67</v>
      </c>
      <c r="E48" s="36">
        <v>0.5</v>
      </c>
      <c r="F48" s="37">
        <f t="shared" si="2"/>
        <v>1.085</v>
      </c>
      <c r="G48" s="112">
        <v>11.443</v>
      </c>
      <c r="H48" s="24">
        <f t="shared" si="3"/>
        <v>0.95358333333333334</v>
      </c>
    </row>
    <row r="49" spans="1:8" ht="15" x14ac:dyDescent="0.2">
      <c r="A49" s="83" t="s">
        <v>187</v>
      </c>
      <c r="B49" s="86" t="s">
        <v>67</v>
      </c>
      <c r="C49" s="91">
        <v>1</v>
      </c>
      <c r="D49" s="10">
        <v>7.5</v>
      </c>
      <c r="E49" s="36">
        <v>6.25</v>
      </c>
      <c r="F49" s="37">
        <f t="shared" si="2"/>
        <v>6.875</v>
      </c>
      <c r="G49" s="111">
        <v>75.484499999999997</v>
      </c>
      <c r="H49" s="24">
        <f t="shared" si="3"/>
        <v>6.290375</v>
      </c>
    </row>
    <row r="50" spans="1:8" ht="15" x14ac:dyDescent="0.2">
      <c r="A50" s="83" t="s">
        <v>188</v>
      </c>
      <c r="B50" s="86" t="s">
        <v>67</v>
      </c>
      <c r="C50" s="91">
        <v>1</v>
      </c>
      <c r="D50" s="10">
        <v>7.08</v>
      </c>
      <c r="E50" s="36">
        <v>3.75</v>
      </c>
      <c r="F50" s="37">
        <f t="shared" si="2"/>
        <v>5.415</v>
      </c>
      <c r="G50" s="112">
        <v>42.609000000000002</v>
      </c>
      <c r="H50" s="24">
        <f t="shared" si="3"/>
        <v>3.5507500000000003</v>
      </c>
    </row>
    <row r="51" spans="1:8" ht="15" x14ac:dyDescent="0.2">
      <c r="A51" s="83" t="s">
        <v>189</v>
      </c>
      <c r="B51" s="86" t="s">
        <v>67</v>
      </c>
      <c r="C51" s="86">
        <v>1</v>
      </c>
      <c r="D51" s="10">
        <v>2.92</v>
      </c>
      <c r="E51" s="36">
        <v>2.67</v>
      </c>
      <c r="F51" s="37">
        <f t="shared" si="2"/>
        <v>2.7949999999999999</v>
      </c>
      <c r="G51" s="112">
        <v>11.8787</v>
      </c>
      <c r="H51" s="24">
        <f t="shared" si="3"/>
        <v>0.98989166666666673</v>
      </c>
    </row>
    <row r="52" spans="1:8" ht="15" x14ac:dyDescent="0.2">
      <c r="A52" s="59" t="s">
        <v>190</v>
      </c>
      <c r="B52" s="91" t="s">
        <v>67</v>
      </c>
      <c r="C52" s="91">
        <v>12</v>
      </c>
      <c r="D52" s="10">
        <v>6</v>
      </c>
      <c r="E52" s="36">
        <v>8</v>
      </c>
      <c r="F52" s="37">
        <f t="shared" si="2"/>
        <v>7</v>
      </c>
      <c r="G52" s="112">
        <v>3.7275</v>
      </c>
      <c r="H52" s="24">
        <f t="shared" si="3"/>
        <v>3.7275000000000005</v>
      </c>
    </row>
    <row r="53" spans="1:8" ht="25.5" x14ac:dyDescent="0.2">
      <c r="A53" s="82" t="s">
        <v>191</v>
      </c>
      <c r="B53" s="91" t="s">
        <v>67</v>
      </c>
      <c r="C53" s="91">
        <v>3</v>
      </c>
      <c r="D53" s="10">
        <v>17.5</v>
      </c>
      <c r="E53" s="36">
        <v>16.25</v>
      </c>
      <c r="F53" s="37">
        <f t="shared" si="2"/>
        <v>16.875</v>
      </c>
      <c r="G53" s="112">
        <v>14.85</v>
      </c>
      <c r="H53" s="24">
        <f t="shared" si="3"/>
        <v>3.7124999999999999</v>
      </c>
    </row>
    <row r="54" spans="1:8" ht="25.5" x14ac:dyDescent="0.2">
      <c r="A54" s="82" t="s">
        <v>192</v>
      </c>
      <c r="B54" s="91" t="s">
        <v>67</v>
      </c>
      <c r="C54" s="91">
        <v>1</v>
      </c>
      <c r="D54" s="10">
        <v>5.83</v>
      </c>
      <c r="E54" s="36">
        <v>5.42</v>
      </c>
      <c r="F54" s="37">
        <f t="shared" si="2"/>
        <v>5.625</v>
      </c>
      <c r="G54" s="112">
        <v>14.85</v>
      </c>
      <c r="H54" s="24">
        <f t="shared" si="3"/>
        <v>1.2375</v>
      </c>
    </row>
    <row r="55" spans="1:8" ht="15" x14ac:dyDescent="0.2">
      <c r="A55" s="82" t="s">
        <v>193</v>
      </c>
      <c r="B55" s="86" t="s">
        <v>67</v>
      </c>
      <c r="C55" s="91">
        <v>2</v>
      </c>
      <c r="D55" s="10">
        <v>11.67</v>
      </c>
      <c r="E55" s="36">
        <v>2</v>
      </c>
      <c r="F55" s="37">
        <f t="shared" si="2"/>
        <v>6.835</v>
      </c>
      <c r="G55" s="112">
        <v>15.6212</v>
      </c>
      <c r="H55" s="24">
        <f t="shared" si="3"/>
        <v>2.6035333333333335</v>
      </c>
    </row>
    <row r="56" spans="1:8" ht="25.5" x14ac:dyDescent="0.2">
      <c r="A56" s="152" t="s">
        <v>194</v>
      </c>
      <c r="B56" s="153" t="s">
        <v>67</v>
      </c>
      <c r="C56" s="153">
        <v>2</v>
      </c>
      <c r="D56" s="154">
        <v>25</v>
      </c>
      <c r="E56" s="36">
        <v>12.5</v>
      </c>
      <c r="F56" s="155">
        <f t="shared" si="2"/>
        <v>18.75</v>
      </c>
      <c r="G56" s="156">
        <v>18.75</v>
      </c>
      <c r="H56" s="24">
        <f t="shared" si="3"/>
        <v>3.125</v>
      </c>
    </row>
    <row r="57" spans="1:8" ht="25.5" x14ac:dyDescent="0.2">
      <c r="A57" s="133" t="s">
        <v>195</v>
      </c>
      <c r="B57" s="134" t="s">
        <v>67</v>
      </c>
      <c r="C57" s="134">
        <v>1</v>
      </c>
      <c r="D57" s="10">
        <v>5</v>
      </c>
      <c r="E57" s="36">
        <v>1.83</v>
      </c>
      <c r="F57" s="37">
        <f t="shared" si="2"/>
        <v>3.415</v>
      </c>
      <c r="G57" s="112">
        <v>6.8063000000000002</v>
      </c>
      <c r="H57" s="24">
        <f t="shared" si="3"/>
        <v>0.56719166666666665</v>
      </c>
    </row>
    <row r="58" spans="1:8" ht="15" x14ac:dyDescent="0.2">
      <c r="A58" s="83" t="s">
        <v>196</v>
      </c>
      <c r="B58" s="86" t="s">
        <v>67</v>
      </c>
      <c r="C58" s="86">
        <v>1</v>
      </c>
      <c r="D58" s="132">
        <v>2.08</v>
      </c>
      <c r="E58" s="36">
        <v>1</v>
      </c>
      <c r="F58" s="37">
        <f t="shared" si="2"/>
        <v>1.54</v>
      </c>
      <c r="G58" s="112">
        <v>10.2006</v>
      </c>
      <c r="H58" s="24">
        <f t="shared" si="3"/>
        <v>0.85004999999999997</v>
      </c>
    </row>
    <row r="59" spans="1:8" ht="15" x14ac:dyDescent="0.2">
      <c r="A59" s="83" t="s">
        <v>197</v>
      </c>
      <c r="B59" s="86" t="s">
        <v>67</v>
      </c>
      <c r="C59" s="86">
        <v>1</v>
      </c>
      <c r="D59" s="132">
        <v>5</v>
      </c>
      <c r="E59" s="36">
        <v>3.75</v>
      </c>
      <c r="F59" s="37">
        <f t="shared" si="2"/>
        <v>4.375</v>
      </c>
      <c r="G59" s="112">
        <v>40.277000000000001</v>
      </c>
      <c r="H59" s="24">
        <f t="shared" si="3"/>
        <v>3.3564166666666666</v>
      </c>
    </row>
    <row r="60" spans="1:8" ht="38.25" x14ac:dyDescent="0.2">
      <c r="A60" s="83" t="s">
        <v>198</v>
      </c>
      <c r="B60" s="86" t="s">
        <v>67</v>
      </c>
      <c r="C60" s="86">
        <v>1</v>
      </c>
      <c r="D60" s="132">
        <v>12.5</v>
      </c>
      <c r="E60" s="36">
        <v>3.75</v>
      </c>
      <c r="F60" s="37">
        <f t="shared" si="2"/>
        <v>8.125</v>
      </c>
      <c r="G60" s="112">
        <v>95.817499999999995</v>
      </c>
      <c r="H60" s="24">
        <f t="shared" si="3"/>
        <v>7.9847916666666663</v>
      </c>
    </row>
    <row r="61" spans="1:8" ht="15" x14ac:dyDescent="0.2">
      <c r="A61" s="83" t="s">
        <v>121</v>
      </c>
      <c r="B61" s="91" t="s">
        <v>67</v>
      </c>
      <c r="C61" s="86">
        <v>2</v>
      </c>
      <c r="D61" s="132">
        <v>4.17</v>
      </c>
      <c r="E61" s="36">
        <v>2.17</v>
      </c>
      <c r="F61" s="37">
        <f t="shared" si="2"/>
        <v>3.17</v>
      </c>
      <c r="G61" s="112">
        <v>19.68</v>
      </c>
      <c r="H61" s="24">
        <f t="shared" si="3"/>
        <v>3.28</v>
      </c>
    </row>
    <row r="62" spans="1:8" ht="15" x14ac:dyDescent="0.2">
      <c r="A62" s="83" t="s">
        <v>199</v>
      </c>
      <c r="B62" s="86" t="s">
        <v>67</v>
      </c>
      <c r="C62" s="86">
        <v>1</v>
      </c>
      <c r="D62" s="132">
        <v>1.25</v>
      </c>
      <c r="E62" s="36">
        <v>1.17</v>
      </c>
      <c r="F62" s="37">
        <f t="shared" si="2"/>
        <v>1.21</v>
      </c>
      <c r="G62" s="112">
        <v>12.43</v>
      </c>
      <c r="H62" s="24">
        <f t="shared" si="3"/>
        <v>1.0358333333333334</v>
      </c>
    </row>
    <row r="63" spans="1:8" ht="15" x14ac:dyDescent="0.2">
      <c r="A63" s="83" t="s">
        <v>200</v>
      </c>
      <c r="B63" s="86" t="s">
        <v>67</v>
      </c>
      <c r="C63" s="86">
        <v>1</v>
      </c>
      <c r="D63" s="132">
        <v>2.5</v>
      </c>
      <c r="E63" s="36">
        <v>2.25</v>
      </c>
      <c r="F63" s="37">
        <f t="shared" si="2"/>
        <v>2.375</v>
      </c>
      <c r="G63" s="112">
        <v>24.59</v>
      </c>
      <c r="H63" s="24">
        <f t="shared" si="3"/>
        <v>2.0491666666666668</v>
      </c>
    </row>
    <row r="64" spans="1:8" ht="25.5" x14ac:dyDescent="0.2">
      <c r="A64" s="83" t="s">
        <v>201</v>
      </c>
      <c r="B64" s="86" t="s">
        <v>67</v>
      </c>
      <c r="C64" s="91">
        <v>2</v>
      </c>
      <c r="D64" s="132">
        <v>2.5</v>
      </c>
      <c r="E64" s="36">
        <v>5.33</v>
      </c>
      <c r="F64" s="37">
        <f t="shared" si="2"/>
        <v>3.915</v>
      </c>
      <c r="G64" s="112">
        <v>9.2624999999999993</v>
      </c>
      <c r="H64" s="24">
        <f t="shared" si="3"/>
        <v>1.54375</v>
      </c>
    </row>
    <row r="65" spans="1:12" ht="15" x14ac:dyDescent="0.2">
      <c r="A65" s="235" t="s">
        <v>33</v>
      </c>
      <c r="B65" s="236"/>
      <c r="C65" s="236"/>
      <c r="D65" s="39">
        <f>SUM(D41:D64)</f>
        <v>165.51</v>
      </c>
      <c r="E65" s="39">
        <f>SUM(E41:E64)</f>
        <v>124.51</v>
      </c>
      <c r="F65" s="39">
        <f>SUM(F41:F64)</f>
        <v>145.01000000000002</v>
      </c>
      <c r="G65" s="26"/>
      <c r="H65" s="27">
        <f>SUM(H41:H64)</f>
        <v>73.403683333333319</v>
      </c>
    </row>
    <row r="66" spans="1:12" ht="15.75" thickBot="1" x14ac:dyDescent="0.25">
      <c r="A66" s="19"/>
      <c r="B66" s="20"/>
      <c r="C66" s="20"/>
      <c r="D66" s="20"/>
      <c r="E66" s="20"/>
      <c r="F66" s="20"/>
      <c r="G66" s="20"/>
    </row>
    <row r="67" spans="1:12" ht="15.75" thickTop="1" x14ac:dyDescent="0.2">
      <c r="A67" s="242" t="s">
        <v>37</v>
      </c>
      <c r="B67" s="243"/>
      <c r="C67" s="243"/>
      <c r="D67" s="243"/>
      <c r="E67" s="243"/>
      <c r="F67" s="243"/>
      <c r="G67" s="243"/>
      <c r="H67" s="244"/>
    </row>
    <row r="68" spans="1:12" ht="30" x14ac:dyDescent="0.2">
      <c r="A68" s="9" t="s">
        <v>0</v>
      </c>
      <c r="B68" s="9" t="s">
        <v>1</v>
      </c>
      <c r="C68" s="9" t="s">
        <v>12</v>
      </c>
      <c r="D68" s="5" t="s">
        <v>46</v>
      </c>
      <c r="E68" s="8" t="s">
        <v>47</v>
      </c>
      <c r="F68" s="34" t="s">
        <v>48</v>
      </c>
      <c r="G68" s="140" t="s">
        <v>321</v>
      </c>
      <c r="H68" s="140" t="s">
        <v>322</v>
      </c>
    </row>
    <row r="69" spans="1:12" ht="15" x14ac:dyDescent="0.2">
      <c r="A69" s="95" t="s">
        <v>202</v>
      </c>
      <c r="B69" s="86" t="s">
        <v>67</v>
      </c>
      <c r="C69" s="91">
        <v>1</v>
      </c>
      <c r="D69" s="132">
        <v>13.33</v>
      </c>
      <c r="E69" s="36">
        <v>6.5</v>
      </c>
      <c r="F69" s="37">
        <f>AVERAGE(D69:E69)</f>
        <v>9.9149999999999991</v>
      </c>
      <c r="G69" s="112">
        <v>396.54399999999998</v>
      </c>
      <c r="H69" s="24">
        <f>G69*C69/60</f>
        <v>6.6090666666666662</v>
      </c>
    </row>
    <row r="70" spans="1:12" ht="38.25" x14ac:dyDescent="0.2">
      <c r="A70" s="83" t="s">
        <v>203</v>
      </c>
      <c r="B70" s="91" t="s">
        <v>67</v>
      </c>
      <c r="C70" s="91">
        <v>1</v>
      </c>
      <c r="D70" s="132">
        <v>20</v>
      </c>
      <c r="E70" s="36">
        <v>4.83</v>
      </c>
      <c r="F70" s="37">
        <f>AVERAGE(D70:E70)</f>
        <v>12.414999999999999</v>
      </c>
      <c r="G70" s="112">
        <v>238.55529999999999</v>
      </c>
      <c r="H70" s="24">
        <f>G70*C70/60</f>
        <v>3.9759216666666664</v>
      </c>
    </row>
    <row r="71" spans="1:12" ht="38.25" x14ac:dyDescent="0.2">
      <c r="A71" s="83" t="s">
        <v>204</v>
      </c>
      <c r="B71" s="91" t="s">
        <v>67</v>
      </c>
      <c r="C71" s="91">
        <v>1</v>
      </c>
      <c r="D71" s="132">
        <v>3.67</v>
      </c>
      <c r="E71" s="36">
        <v>3.17</v>
      </c>
      <c r="F71" s="37">
        <f>AVERAGE(D71:E71)</f>
        <v>3.42</v>
      </c>
      <c r="G71" s="112">
        <v>106.57210000000001</v>
      </c>
      <c r="H71" s="24">
        <f>G71*C71/60</f>
        <v>1.7762016666666667</v>
      </c>
    </row>
    <row r="72" spans="1:12" ht="15" x14ac:dyDescent="0.2">
      <c r="A72" s="235" t="s">
        <v>34</v>
      </c>
      <c r="B72" s="236"/>
      <c r="C72" s="236"/>
      <c r="D72" s="39">
        <f>SUM(D69:D71)</f>
        <v>37</v>
      </c>
      <c r="E72" s="138">
        <f>SUM(E69:E71)</f>
        <v>14.5</v>
      </c>
      <c r="F72" s="39">
        <f>SUM(F69:F71)</f>
        <v>25.75</v>
      </c>
      <c r="G72" s="26"/>
      <c r="H72" s="27">
        <f>SUM(H69:H71)</f>
        <v>12.361189999999999</v>
      </c>
    </row>
    <row r="73" spans="1:12" ht="15" x14ac:dyDescent="0.2">
      <c r="A73" s="21"/>
      <c r="B73" s="22"/>
      <c r="C73" s="22"/>
      <c r="D73" s="22"/>
      <c r="E73" s="22"/>
      <c r="F73" s="22"/>
      <c r="G73" s="22"/>
      <c r="H73"/>
    </row>
    <row r="74" spans="1:12" x14ac:dyDescent="0.2">
      <c r="E74" s="12"/>
      <c r="G74"/>
    </row>
    <row r="75" spans="1:12" x14ac:dyDescent="0.2">
      <c r="D75" s="12"/>
      <c r="G75"/>
    </row>
    <row r="76" spans="1:12" x14ac:dyDescent="0.2">
      <c r="G76"/>
    </row>
    <row r="77" spans="1:12" x14ac:dyDescent="0.2">
      <c r="G77"/>
      <c r="L77"/>
    </row>
    <row r="78" spans="1:12" x14ac:dyDescent="0.2">
      <c r="A78"/>
      <c r="B78"/>
      <c r="C78"/>
      <c r="D78"/>
      <c r="E78"/>
      <c r="F78"/>
      <c r="G78"/>
    </row>
    <row r="79" spans="1:12" x14ac:dyDescent="0.2">
      <c r="A79"/>
      <c r="B79"/>
      <c r="C79"/>
      <c r="D79"/>
      <c r="E79"/>
      <c r="F79"/>
      <c r="G79"/>
    </row>
    <row r="80" spans="1:12" x14ac:dyDescent="0.2">
      <c r="A80"/>
      <c r="B80"/>
      <c r="C80"/>
      <c r="D80"/>
      <c r="E80"/>
      <c r="F80"/>
    </row>
    <row r="82" ht="15.75" customHeight="1" x14ac:dyDescent="0.2"/>
  </sheetData>
  <mergeCells count="12">
    <mergeCell ref="A1:H1"/>
    <mergeCell ref="A2:H2"/>
    <mergeCell ref="A3:H3"/>
    <mergeCell ref="R10:S10"/>
    <mergeCell ref="R11:S11"/>
    <mergeCell ref="A72:C72"/>
    <mergeCell ref="L14:N14"/>
    <mergeCell ref="A38:F38"/>
    <mergeCell ref="A39:H39"/>
    <mergeCell ref="A67:H67"/>
    <mergeCell ref="A37:C37"/>
    <mergeCell ref="A65:C65"/>
  </mergeCells>
  <pageMargins left="0.511811024" right="0.511811024" top="0.78740157499999996" bottom="0.78740157499999996" header="0.31496062000000002" footer="0.31496062000000002"/>
  <pageSetup paperSize="9" scale="3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58"/>
  <sheetViews>
    <sheetView topLeftCell="A18" zoomScale="90" zoomScaleNormal="90" workbookViewId="0">
      <selection sqref="A1:I50"/>
    </sheetView>
  </sheetViews>
  <sheetFormatPr defaultRowHeight="12.75" x14ac:dyDescent="0.2"/>
  <cols>
    <col min="1" max="1" width="66.28515625" style="1" bestFit="1" customWidth="1"/>
    <col min="2" max="2" width="15.28515625" style="1" customWidth="1"/>
    <col min="3" max="3" width="11.140625" style="1" customWidth="1"/>
    <col min="4" max="4" width="13.85546875" style="1" customWidth="1"/>
    <col min="5" max="5" width="14.85546875" style="1" customWidth="1"/>
    <col min="6" max="7" width="13.85546875" style="1" customWidth="1"/>
    <col min="8" max="8" width="20" style="1" bestFit="1" customWidth="1"/>
    <col min="9" max="9" width="17" style="1" bestFit="1" customWidth="1"/>
    <col min="10" max="11" width="12.85546875" style="1" bestFit="1" customWidth="1"/>
    <col min="12" max="16384" width="9.140625" style="1"/>
  </cols>
  <sheetData>
    <row r="1" spans="1:20" ht="19.5" x14ac:dyDescent="0.2">
      <c r="A1" s="247" t="s">
        <v>326</v>
      </c>
      <c r="B1" s="247"/>
      <c r="C1" s="247"/>
      <c r="D1" s="247"/>
      <c r="E1" s="247"/>
      <c r="F1" s="247"/>
      <c r="G1" s="247"/>
      <c r="H1" s="247"/>
      <c r="I1" s="247"/>
    </row>
    <row r="2" spans="1:20" ht="16.5" thickBot="1" x14ac:dyDescent="0.25">
      <c r="A2" s="248" t="s">
        <v>36</v>
      </c>
      <c r="B2" s="248"/>
      <c r="C2" s="248"/>
      <c r="D2" s="248"/>
      <c r="E2" s="248"/>
      <c r="F2" s="248"/>
      <c r="G2" s="248"/>
      <c r="H2" s="248"/>
      <c r="I2" s="248"/>
    </row>
    <row r="3" spans="1:20" ht="15.75" thickTop="1" x14ac:dyDescent="0.2">
      <c r="A3" s="242" t="s">
        <v>39</v>
      </c>
      <c r="B3" s="243"/>
      <c r="C3" s="243"/>
      <c r="D3" s="243"/>
      <c r="E3" s="243"/>
      <c r="F3" s="243"/>
      <c r="G3" s="243"/>
      <c r="H3" s="243"/>
      <c r="I3" s="244"/>
    </row>
    <row r="4" spans="1:20" ht="30" x14ac:dyDescent="0.2">
      <c r="A4" s="52" t="s">
        <v>0</v>
      </c>
      <c r="B4" s="52" t="s">
        <v>1</v>
      </c>
      <c r="C4" s="52" t="s">
        <v>12</v>
      </c>
      <c r="D4" s="5" t="s">
        <v>46</v>
      </c>
      <c r="E4" s="136" t="s">
        <v>320</v>
      </c>
      <c r="F4" s="8" t="s">
        <v>47</v>
      </c>
      <c r="G4" s="34" t="s">
        <v>48</v>
      </c>
      <c r="H4" s="140" t="s">
        <v>321</v>
      </c>
      <c r="I4" s="140" t="s">
        <v>322</v>
      </c>
    </row>
    <row r="5" spans="1:20" ht="15" x14ac:dyDescent="0.2">
      <c r="A5" s="55" t="s">
        <v>84</v>
      </c>
      <c r="B5" s="57" t="s">
        <v>83</v>
      </c>
      <c r="C5" s="57">
        <v>2</v>
      </c>
      <c r="D5" s="51">
        <v>20</v>
      </c>
      <c r="E5" s="15">
        <v>10.38</v>
      </c>
      <c r="F5" s="16">
        <v>12</v>
      </c>
      <c r="G5" s="50">
        <f>AVERAGE(D5:F5)</f>
        <v>14.126666666666667</v>
      </c>
      <c r="H5" s="66">
        <v>6.9356999999999998</v>
      </c>
      <c r="I5" s="24">
        <f t="shared" ref="I5:I24" si="0">H5*C5</f>
        <v>13.8714</v>
      </c>
    </row>
    <row r="6" spans="1:20" ht="15" x14ac:dyDescent="0.2">
      <c r="A6" s="55" t="s">
        <v>85</v>
      </c>
      <c r="B6" s="57" t="s">
        <v>86</v>
      </c>
      <c r="C6" s="57">
        <v>1</v>
      </c>
      <c r="D6" s="51">
        <v>8</v>
      </c>
      <c r="E6" s="15">
        <v>12.95</v>
      </c>
      <c r="F6" s="16">
        <v>28</v>
      </c>
      <c r="G6" s="50">
        <f t="shared" ref="G6:G24" si="1">AVERAGE(D6:F6)</f>
        <v>16.316666666666666</v>
      </c>
      <c r="H6" s="67">
        <v>11.1286</v>
      </c>
      <c r="I6" s="24">
        <f t="shared" si="0"/>
        <v>11.1286</v>
      </c>
    </row>
    <row r="7" spans="1:20" ht="15" x14ac:dyDescent="0.2">
      <c r="A7" s="55" t="s">
        <v>87</v>
      </c>
      <c r="B7" s="57" t="s">
        <v>70</v>
      </c>
      <c r="C7" s="57">
        <v>5</v>
      </c>
      <c r="D7" s="51">
        <v>15</v>
      </c>
      <c r="E7" s="15">
        <v>69.349999999999994</v>
      </c>
      <c r="F7" s="16">
        <v>70</v>
      </c>
      <c r="G7" s="50">
        <f t="shared" si="1"/>
        <v>51.449999999999996</v>
      </c>
      <c r="H7" s="66">
        <v>3.43</v>
      </c>
      <c r="I7" s="24">
        <f t="shared" si="0"/>
        <v>17.150000000000002</v>
      </c>
      <c r="L7"/>
    </row>
    <row r="8" spans="1:20" ht="15" x14ac:dyDescent="0.2">
      <c r="A8" s="55" t="s">
        <v>88</v>
      </c>
      <c r="B8" s="57" t="s">
        <v>70</v>
      </c>
      <c r="C8" s="57">
        <v>1</v>
      </c>
      <c r="D8" s="51">
        <v>10</v>
      </c>
      <c r="E8" s="15">
        <v>5.79</v>
      </c>
      <c r="F8" s="16">
        <v>8</v>
      </c>
      <c r="G8" s="50">
        <f t="shared" si="1"/>
        <v>7.93</v>
      </c>
      <c r="H8" s="66">
        <v>7.6859999999999999</v>
      </c>
      <c r="I8" s="24">
        <f t="shared" si="0"/>
        <v>7.6859999999999999</v>
      </c>
      <c r="L8"/>
    </row>
    <row r="9" spans="1:20" ht="15" x14ac:dyDescent="0.2">
      <c r="A9" s="55" t="s">
        <v>89</v>
      </c>
      <c r="B9" s="57" t="s">
        <v>70</v>
      </c>
      <c r="C9" s="57">
        <v>2</v>
      </c>
      <c r="D9" s="51">
        <v>18</v>
      </c>
      <c r="E9" s="15">
        <v>13.82</v>
      </c>
      <c r="F9" s="16">
        <v>18</v>
      </c>
      <c r="G9" s="50">
        <f t="shared" si="1"/>
        <v>16.606666666666666</v>
      </c>
      <c r="H9" s="66">
        <v>10.39</v>
      </c>
      <c r="I9" s="24">
        <f t="shared" si="0"/>
        <v>20.78</v>
      </c>
      <c r="L9"/>
    </row>
    <row r="10" spans="1:20" ht="15" x14ac:dyDescent="0.2">
      <c r="A10" s="55" t="s">
        <v>90</v>
      </c>
      <c r="B10" s="57" t="s">
        <v>67</v>
      </c>
      <c r="C10" s="57">
        <v>4</v>
      </c>
      <c r="D10" s="51">
        <v>60</v>
      </c>
      <c r="E10" s="15">
        <v>36.520000000000003</v>
      </c>
      <c r="F10" s="16">
        <v>56</v>
      </c>
      <c r="G10" s="50">
        <f t="shared" si="1"/>
        <v>50.84</v>
      </c>
      <c r="H10" s="66">
        <v>10.216699999999999</v>
      </c>
      <c r="I10" s="24">
        <f t="shared" si="0"/>
        <v>40.866799999999998</v>
      </c>
      <c r="L10"/>
    </row>
    <row r="11" spans="1:20" ht="15" x14ac:dyDescent="0.2">
      <c r="A11" s="55" t="s">
        <v>91</v>
      </c>
      <c r="B11" s="57" t="s">
        <v>92</v>
      </c>
      <c r="C11" s="57">
        <v>6</v>
      </c>
      <c r="D11" s="51">
        <v>54</v>
      </c>
      <c r="E11" s="15">
        <v>54.72</v>
      </c>
      <c r="F11" s="16">
        <v>90</v>
      </c>
      <c r="G11" s="50">
        <f t="shared" si="1"/>
        <v>66.239999999999995</v>
      </c>
      <c r="H11" s="66">
        <v>11.942299999999999</v>
      </c>
      <c r="I11" s="24">
        <f t="shared" si="0"/>
        <v>71.65379999999999</v>
      </c>
      <c r="J11" s="71"/>
      <c r="L11"/>
      <c r="M11"/>
      <c r="N11"/>
      <c r="O11"/>
      <c r="P11"/>
      <c r="Q11"/>
      <c r="R11"/>
      <c r="S11" s="237"/>
      <c r="T11" s="237"/>
    </row>
    <row r="12" spans="1:20" ht="25.5" x14ac:dyDescent="0.2">
      <c r="A12" s="55" t="s">
        <v>93</v>
      </c>
      <c r="B12" s="57" t="s">
        <v>94</v>
      </c>
      <c r="C12" s="57">
        <v>2</v>
      </c>
      <c r="D12" s="51">
        <v>30</v>
      </c>
      <c r="E12" s="15">
        <v>14.22</v>
      </c>
      <c r="F12" s="16">
        <v>12</v>
      </c>
      <c r="G12" s="50">
        <f>AVERAGE(D12:F12)</f>
        <v>18.739999999999998</v>
      </c>
      <c r="H12" s="66">
        <v>4.6722999999999999</v>
      </c>
      <c r="I12" s="24">
        <f t="shared" si="0"/>
        <v>9.3445999999999998</v>
      </c>
      <c r="L12"/>
      <c r="M12"/>
      <c r="N12"/>
      <c r="O12"/>
      <c r="P12"/>
      <c r="Q12"/>
      <c r="R12"/>
      <c r="S12"/>
      <c r="T12"/>
    </row>
    <row r="13" spans="1:20" ht="25.5" x14ac:dyDescent="0.2">
      <c r="A13" s="59" t="s">
        <v>95</v>
      </c>
      <c r="B13" s="57" t="s">
        <v>94</v>
      </c>
      <c r="C13" s="57">
        <v>1</v>
      </c>
      <c r="D13" s="51">
        <v>10</v>
      </c>
      <c r="E13" s="15">
        <v>2.61</v>
      </c>
      <c r="F13" s="16">
        <v>5</v>
      </c>
      <c r="G13" s="50">
        <f t="shared" si="1"/>
        <v>5.87</v>
      </c>
      <c r="H13" s="66">
        <v>2.8733</v>
      </c>
      <c r="I13" s="24">
        <f t="shared" si="0"/>
        <v>2.8733</v>
      </c>
      <c r="L13"/>
    </row>
    <row r="14" spans="1:20" ht="15" x14ac:dyDescent="0.2">
      <c r="A14" s="55" t="s">
        <v>96</v>
      </c>
      <c r="B14" s="57" t="s">
        <v>70</v>
      </c>
      <c r="C14" s="57">
        <v>2</v>
      </c>
      <c r="D14" s="51">
        <v>24</v>
      </c>
      <c r="E14" s="15">
        <v>23.66</v>
      </c>
      <c r="F14" s="16">
        <v>12</v>
      </c>
      <c r="G14" s="50">
        <f t="shared" si="1"/>
        <v>19.886666666666667</v>
      </c>
      <c r="H14" s="66">
        <v>13.458500000000001</v>
      </c>
      <c r="I14" s="24">
        <f t="shared" si="0"/>
        <v>26.917000000000002</v>
      </c>
      <c r="L14"/>
      <c r="P14"/>
    </row>
    <row r="15" spans="1:20" ht="15" x14ac:dyDescent="0.2">
      <c r="A15" s="55" t="s">
        <v>77</v>
      </c>
      <c r="B15" s="57" t="s">
        <v>78</v>
      </c>
      <c r="C15" s="57">
        <v>3</v>
      </c>
      <c r="D15" s="51">
        <v>8.6999999999999993</v>
      </c>
      <c r="E15" s="15">
        <v>7.05</v>
      </c>
      <c r="F15" s="16">
        <v>6.9</v>
      </c>
      <c r="G15" s="50">
        <f t="shared" si="1"/>
        <v>7.55</v>
      </c>
      <c r="H15" s="66">
        <v>2.13</v>
      </c>
      <c r="I15" s="24">
        <f t="shared" si="0"/>
        <v>6.39</v>
      </c>
    </row>
    <row r="16" spans="1:20" ht="15" x14ac:dyDescent="0.2">
      <c r="A16" s="55" t="s">
        <v>97</v>
      </c>
      <c r="B16" s="57" t="s">
        <v>67</v>
      </c>
      <c r="C16" s="57">
        <v>5</v>
      </c>
      <c r="D16" s="51">
        <v>5</v>
      </c>
      <c r="E16" s="15">
        <v>2.75</v>
      </c>
      <c r="F16" s="16">
        <v>9.5</v>
      </c>
      <c r="G16" s="50">
        <f t="shared" si="1"/>
        <v>5.75</v>
      </c>
      <c r="H16" s="66">
        <v>1.048</v>
      </c>
      <c r="I16" s="24">
        <f t="shared" si="0"/>
        <v>5.24</v>
      </c>
    </row>
    <row r="17" spans="1:13" ht="15" customHeight="1" x14ac:dyDescent="0.2">
      <c r="A17" s="143" t="s">
        <v>98</v>
      </c>
      <c r="B17" s="148" t="s">
        <v>6</v>
      </c>
      <c r="C17" s="148">
        <v>0.5</v>
      </c>
      <c r="D17" s="149">
        <v>4.5</v>
      </c>
      <c r="E17" s="15">
        <v>9.81</v>
      </c>
      <c r="F17" s="16">
        <v>7</v>
      </c>
      <c r="G17" s="150">
        <f t="shared" si="1"/>
        <v>7.1033333333333344</v>
      </c>
      <c r="H17" s="151">
        <v>7.1</v>
      </c>
      <c r="I17" s="24">
        <f t="shared" si="0"/>
        <v>3.55</v>
      </c>
    </row>
    <row r="18" spans="1:13" ht="15" customHeight="1" x14ac:dyDescent="0.2">
      <c r="A18" s="55" t="s">
        <v>99</v>
      </c>
      <c r="B18" s="57" t="s">
        <v>67</v>
      </c>
      <c r="C18" s="58">
        <v>1</v>
      </c>
      <c r="D18" s="6">
        <v>6</v>
      </c>
      <c r="E18" s="15">
        <v>3.61</v>
      </c>
      <c r="F18" s="16">
        <v>4</v>
      </c>
      <c r="G18" s="50">
        <f t="shared" si="1"/>
        <v>4.5366666666666662</v>
      </c>
      <c r="H18" s="66">
        <v>2.8713000000000002</v>
      </c>
      <c r="I18" s="24">
        <f t="shared" si="0"/>
        <v>2.8713000000000002</v>
      </c>
    </row>
    <row r="19" spans="1:13" ht="15" x14ac:dyDescent="0.2">
      <c r="A19" s="55" t="s">
        <v>100</v>
      </c>
      <c r="B19" s="57" t="s">
        <v>67</v>
      </c>
      <c r="C19" s="58">
        <v>4</v>
      </c>
      <c r="D19" s="6">
        <v>24.4</v>
      </c>
      <c r="E19" s="15">
        <v>15.84</v>
      </c>
      <c r="F19" s="16">
        <v>16</v>
      </c>
      <c r="G19" s="50">
        <f t="shared" si="1"/>
        <v>18.746666666666666</v>
      </c>
      <c r="H19" s="66">
        <v>5.2016999999999998</v>
      </c>
      <c r="I19" s="24">
        <f t="shared" si="0"/>
        <v>20.806799999999999</v>
      </c>
    </row>
    <row r="20" spans="1:13" ht="15" x14ac:dyDescent="0.2">
      <c r="A20" s="55" t="s">
        <v>101</v>
      </c>
      <c r="B20" s="57" t="s">
        <v>67</v>
      </c>
      <c r="C20" s="58">
        <v>2</v>
      </c>
      <c r="D20" s="6">
        <v>13</v>
      </c>
      <c r="E20" s="15">
        <v>2.66</v>
      </c>
      <c r="F20" s="16">
        <v>8</v>
      </c>
      <c r="G20" s="50">
        <f t="shared" si="1"/>
        <v>7.8866666666666667</v>
      </c>
      <c r="H20" s="68">
        <v>2.9066999999999998</v>
      </c>
      <c r="I20" s="24">
        <f t="shared" si="0"/>
        <v>5.8133999999999997</v>
      </c>
    </row>
    <row r="21" spans="1:13" ht="15" x14ac:dyDescent="0.2">
      <c r="A21" s="60" t="s">
        <v>102</v>
      </c>
      <c r="B21" s="57" t="s">
        <v>103</v>
      </c>
      <c r="C21" s="58">
        <v>6</v>
      </c>
      <c r="D21" s="6">
        <v>210</v>
      </c>
      <c r="E21" s="15">
        <v>79.62</v>
      </c>
      <c r="F21" s="16">
        <v>138</v>
      </c>
      <c r="G21" s="50">
        <f t="shared" si="1"/>
        <v>142.54</v>
      </c>
      <c r="H21" s="66">
        <v>15.8133</v>
      </c>
      <c r="I21" s="24">
        <f t="shared" si="0"/>
        <v>94.879800000000003</v>
      </c>
    </row>
    <row r="22" spans="1:13" ht="15" x14ac:dyDescent="0.2">
      <c r="A22" s="55" t="s">
        <v>104</v>
      </c>
      <c r="B22" s="57" t="s">
        <v>67</v>
      </c>
      <c r="C22" s="58">
        <v>1</v>
      </c>
      <c r="D22" s="6">
        <v>6</v>
      </c>
      <c r="E22" s="15">
        <v>5.67</v>
      </c>
      <c r="F22" s="16">
        <v>8.9</v>
      </c>
      <c r="G22" s="50">
        <f t="shared" si="1"/>
        <v>6.8566666666666665</v>
      </c>
      <c r="H22" s="66">
        <v>3.335</v>
      </c>
      <c r="I22" s="24">
        <f t="shared" si="0"/>
        <v>3.335</v>
      </c>
    </row>
    <row r="23" spans="1:13" ht="15" x14ac:dyDescent="0.2">
      <c r="A23" s="55" t="s">
        <v>105</v>
      </c>
      <c r="B23" s="57" t="s">
        <v>67</v>
      </c>
      <c r="C23" s="58">
        <v>50</v>
      </c>
      <c r="D23" s="6">
        <v>35</v>
      </c>
      <c r="E23" s="15">
        <v>9</v>
      </c>
      <c r="F23" s="16">
        <v>14</v>
      </c>
      <c r="G23" s="50">
        <f t="shared" si="1"/>
        <v>19.333333333333332</v>
      </c>
      <c r="H23" s="66">
        <v>0.16264999999999999</v>
      </c>
      <c r="I23" s="24">
        <f t="shared" si="0"/>
        <v>8.1325000000000003</v>
      </c>
    </row>
    <row r="24" spans="1:13" ht="15" x14ac:dyDescent="0.2">
      <c r="A24" s="55" t="s">
        <v>106</v>
      </c>
      <c r="B24" s="57" t="s">
        <v>67</v>
      </c>
      <c r="C24" s="58">
        <v>50</v>
      </c>
      <c r="D24" s="6">
        <v>55</v>
      </c>
      <c r="E24" s="15">
        <v>36</v>
      </c>
      <c r="F24" s="16">
        <v>14</v>
      </c>
      <c r="G24" s="50">
        <f t="shared" si="1"/>
        <v>35</v>
      </c>
      <c r="H24" s="66">
        <v>0.44</v>
      </c>
      <c r="I24" s="24">
        <f t="shared" si="0"/>
        <v>22</v>
      </c>
    </row>
    <row r="25" spans="1:13" ht="15" x14ac:dyDescent="0.2">
      <c r="A25" s="245" t="s">
        <v>31</v>
      </c>
      <c r="B25" s="246"/>
      <c r="C25" s="246"/>
      <c r="D25" s="38">
        <f>SUM(D5:D24)</f>
        <v>616.59999999999991</v>
      </c>
      <c r="E25" s="38">
        <f>SUM(E5:E24)</f>
        <v>416.03000000000003</v>
      </c>
      <c r="F25" s="38">
        <f t="shared" ref="F25" si="2">SUM(F5:F24)</f>
        <v>537.29999999999995</v>
      </c>
      <c r="G25" s="38">
        <f>SUM(G5:G24)</f>
        <v>523.30999999999995</v>
      </c>
      <c r="H25" s="38"/>
      <c r="I25" s="38">
        <f>SUM(I5:I24)</f>
        <v>395.29029999999995</v>
      </c>
    </row>
    <row r="26" spans="1:13" ht="15.75" thickBot="1" x14ac:dyDescent="0.25">
      <c r="A26" s="249"/>
      <c r="B26" s="249"/>
      <c r="C26" s="249"/>
      <c r="D26" s="249"/>
      <c r="E26" s="249"/>
      <c r="F26" s="249"/>
      <c r="G26" s="249"/>
      <c r="H26" s="249"/>
      <c r="I26" s="249"/>
    </row>
    <row r="27" spans="1:13" ht="15.75" thickTop="1" x14ac:dyDescent="0.25">
      <c r="A27" s="239" t="s">
        <v>38</v>
      </c>
      <c r="B27" s="240"/>
      <c r="C27" s="240"/>
      <c r="D27" s="240"/>
      <c r="E27" s="240"/>
      <c r="F27" s="240"/>
      <c r="G27" s="240"/>
      <c r="H27" s="240"/>
      <c r="I27" s="241"/>
      <c r="J27" s="11"/>
      <c r="K27" s="12"/>
    </row>
    <row r="28" spans="1:13" ht="30" x14ac:dyDescent="0.2">
      <c r="A28" s="9" t="s">
        <v>0</v>
      </c>
      <c r="B28" s="9" t="s">
        <v>1</v>
      </c>
      <c r="C28" s="9" t="s">
        <v>12</v>
      </c>
      <c r="D28" s="5" t="s">
        <v>46</v>
      </c>
      <c r="E28" s="136" t="s">
        <v>320</v>
      </c>
      <c r="F28" s="8" t="s">
        <v>47</v>
      </c>
      <c r="G28" s="34" t="s">
        <v>48</v>
      </c>
      <c r="H28" s="140" t="s">
        <v>321</v>
      </c>
      <c r="I28" s="140" t="s">
        <v>322</v>
      </c>
      <c r="M28"/>
    </row>
    <row r="29" spans="1:13" ht="15" x14ac:dyDescent="0.2">
      <c r="A29" s="61" t="s">
        <v>107</v>
      </c>
      <c r="B29" s="62" t="s">
        <v>67</v>
      </c>
      <c r="C29" s="62">
        <v>2</v>
      </c>
      <c r="D29" s="6">
        <v>2.5</v>
      </c>
      <c r="E29" s="15">
        <v>0.98</v>
      </c>
      <c r="F29" s="16">
        <v>3</v>
      </c>
      <c r="G29" s="50">
        <f>AVERAGE(D29:F29)</f>
        <v>2.16</v>
      </c>
      <c r="H29" s="69">
        <v>10.15</v>
      </c>
      <c r="I29" s="24">
        <f t="shared" ref="I29:I44" si="3">(H29*C29)/12</f>
        <v>1.6916666666666667</v>
      </c>
    </row>
    <row r="30" spans="1:13" ht="15" x14ac:dyDescent="0.2">
      <c r="A30" s="61" t="s">
        <v>108</v>
      </c>
      <c r="B30" s="62" t="s">
        <v>67</v>
      </c>
      <c r="C30" s="62">
        <v>1</v>
      </c>
      <c r="D30" s="6">
        <v>2.08</v>
      </c>
      <c r="E30" s="15">
        <v>0.6</v>
      </c>
      <c r="F30" s="16">
        <v>1</v>
      </c>
      <c r="G30" s="50">
        <f t="shared" ref="G30:G44" si="4">AVERAGE(D30:F30)</f>
        <v>1.2266666666666668</v>
      </c>
      <c r="H30" s="69">
        <v>9.3339999999999996</v>
      </c>
      <c r="I30" s="24">
        <f t="shared" si="3"/>
        <v>0.77783333333333327</v>
      </c>
    </row>
    <row r="31" spans="1:13" ht="15" x14ac:dyDescent="0.2">
      <c r="A31" s="61" t="s">
        <v>109</v>
      </c>
      <c r="B31" s="62" t="s">
        <v>67</v>
      </c>
      <c r="C31" s="62">
        <v>1</v>
      </c>
      <c r="D31" s="6">
        <v>7.08</v>
      </c>
      <c r="E31" s="15">
        <v>13.33</v>
      </c>
      <c r="F31" s="16">
        <v>6.25</v>
      </c>
      <c r="G31" s="50">
        <f t="shared" si="4"/>
        <v>8.8866666666666667</v>
      </c>
      <c r="H31" s="69">
        <v>53.636699999999998</v>
      </c>
      <c r="I31" s="24">
        <f t="shared" si="3"/>
        <v>4.4697249999999995</v>
      </c>
    </row>
    <row r="32" spans="1:13" ht="15" x14ac:dyDescent="0.2">
      <c r="A32" s="61" t="s">
        <v>110</v>
      </c>
      <c r="B32" s="62" t="s">
        <v>67</v>
      </c>
      <c r="C32" s="62">
        <v>5</v>
      </c>
      <c r="D32" s="6">
        <v>6.25</v>
      </c>
      <c r="E32" s="15">
        <v>18.329999999999998</v>
      </c>
      <c r="F32" s="16">
        <v>2.5</v>
      </c>
      <c r="G32" s="50">
        <f t="shared" si="4"/>
        <v>9.0266666666666655</v>
      </c>
      <c r="H32" s="69">
        <v>6.3231000000000002</v>
      </c>
      <c r="I32" s="24">
        <f t="shared" si="3"/>
        <v>2.6346250000000002</v>
      </c>
    </row>
    <row r="33" spans="1:13" ht="15" x14ac:dyDescent="0.2">
      <c r="A33" s="61" t="s">
        <v>111</v>
      </c>
      <c r="B33" s="63" t="s">
        <v>67</v>
      </c>
      <c r="C33" s="63">
        <v>1</v>
      </c>
      <c r="D33" s="6">
        <v>4.5</v>
      </c>
      <c r="E33" s="15">
        <v>3.41</v>
      </c>
      <c r="F33" s="16">
        <v>4.17</v>
      </c>
      <c r="G33" s="50">
        <f t="shared" si="4"/>
        <v>4.0266666666666664</v>
      </c>
      <c r="H33" s="69">
        <v>36.452500000000001</v>
      </c>
      <c r="I33" s="24">
        <f t="shared" si="3"/>
        <v>3.0377083333333332</v>
      </c>
    </row>
    <row r="34" spans="1:13" ht="15" x14ac:dyDescent="0.2">
      <c r="A34" s="61" t="s">
        <v>112</v>
      </c>
      <c r="B34" s="62" t="s">
        <v>67</v>
      </c>
      <c r="C34" s="62">
        <v>2</v>
      </c>
      <c r="D34" s="6">
        <v>2.5</v>
      </c>
      <c r="E34" s="15">
        <v>0.47</v>
      </c>
      <c r="F34" s="16">
        <v>0.67</v>
      </c>
      <c r="G34" s="50">
        <f t="shared" si="4"/>
        <v>1.2133333333333332</v>
      </c>
      <c r="H34" s="69">
        <v>11.443</v>
      </c>
      <c r="I34" s="24">
        <f t="shared" si="3"/>
        <v>1.9071666666666667</v>
      </c>
    </row>
    <row r="35" spans="1:13" ht="15" x14ac:dyDescent="0.2">
      <c r="A35" s="61" t="s">
        <v>113</v>
      </c>
      <c r="B35" s="62" t="s">
        <v>67</v>
      </c>
      <c r="C35" s="62">
        <v>2</v>
      </c>
      <c r="D35" s="6">
        <v>15.83</v>
      </c>
      <c r="E35" s="15">
        <v>11.82</v>
      </c>
      <c r="F35" s="16">
        <v>12</v>
      </c>
      <c r="G35" s="50">
        <f t="shared" si="4"/>
        <v>13.216666666666667</v>
      </c>
      <c r="H35" s="69">
        <v>75.484499999999997</v>
      </c>
      <c r="I35" s="24">
        <f t="shared" si="3"/>
        <v>12.58075</v>
      </c>
    </row>
    <row r="36" spans="1:13" ht="15" x14ac:dyDescent="0.2">
      <c r="A36" s="61" t="s">
        <v>114</v>
      </c>
      <c r="B36" s="62" t="s">
        <v>67</v>
      </c>
      <c r="C36" s="62">
        <v>2</v>
      </c>
      <c r="D36" s="6">
        <v>17.5</v>
      </c>
      <c r="E36" s="15">
        <v>4.6500000000000004</v>
      </c>
      <c r="F36" s="16">
        <v>6.67</v>
      </c>
      <c r="G36" s="50">
        <f t="shared" si="4"/>
        <v>9.6066666666666674</v>
      </c>
      <c r="H36" s="69">
        <v>42.609000000000002</v>
      </c>
      <c r="I36" s="24">
        <f t="shared" si="3"/>
        <v>7.1015000000000006</v>
      </c>
    </row>
    <row r="37" spans="1:13" ht="15" x14ac:dyDescent="0.2">
      <c r="A37" s="64" t="s">
        <v>115</v>
      </c>
      <c r="B37" s="56" t="s">
        <v>116</v>
      </c>
      <c r="C37" s="62">
        <v>3</v>
      </c>
      <c r="D37" s="6">
        <v>3.75</v>
      </c>
      <c r="E37" s="15">
        <v>1.45</v>
      </c>
      <c r="F37" s="16">
        <v>1.5</v>
      </c>
      <c r="G37" s="50">
        <f t="shared" si="4"/>
        <v>2.2333333333333334</v>
      </c>
      <c r="H37" s="69">
        <v>10.199299999999999</v>
      </c>
      <c r="I37" s="24">
        <f t="shared" si="3"/>
        <v>2.5498249999999998</v>
      </c>
    </row>
    <row r="38" spans="1:13" ht="15" x14ac:dyDescent="0.2">
      <c r="A38" s="55" t="s">
        <v>117</v>
      </c>
      <c r="B38" s="62" t="s">
        <v>67</v>
      </c>
      <c r="C38" s="62">
        <v>2</v>
      </c>
      <c r="D38" s="6">
        <v>5.83</v>
      </c>
      <c r="E38" s="15">
        <v>5.99</v>
      </c>
      <c r="F38" s="16">
        <v>3.67</v>
      </c>
      <c r="G38" s="50">
        <f t="shared" si="4"/>
        <v>5.1633333333333331</v>
      </c>
      <c r="H38" s="69">
        <v>11.8787</v>
      </c>
      <c r="I38" s="24">
        <f t="shared" si="3"/>
        <v>1.9797833333333335</v>
      </c>
    </row>
    <row r="39" spans="1:13" ht="15" x14ac:dyDescent="0.2">
      <c r="A39" s="61" t="s">
        <v>118</v>
      </c>
      <c r="B39" s="62" t="s">
        <v>67</v>
      </c>
      <c r="C39" s="62">
        <v>2</v>
      </c>
      <c r="D39" s="6">
        <v>5</v>
      </c>
      <c r="E39" s="15">
        <v>1.22</v>
      </c>
      <c r="F39" s="16">
        <v>3.67</v>
      </c>
      <c r="G39" s="50">
        <f t="shared" si="4"/>
        <v>3.2966666666666669</v>
      </c>
      <c r="H39" s="69">
        <v>6.8063000000000002</v>
      </c>
      <c r="I39" s="24">
        <f t="shared" si="3"/>
        <v>1.1343833333333333</v>
      </c>
    </row>
    <row r="40" spans="1:13" ht="15" x14ac:dyDescent="0.2">
      <c r="A40" s="55" t="s">
        <v>119</v>
      </c>
      <c r="B40" s="62" t="s">
        <v>67</v>
      </c>
      <c r="C40" s="62">
        <v>2</v>
      </c>
      <c r="D40" s="6">
        <v>17.5</v>
      </c>
      <c r="E40" s="15">
        <v>6.86</v>
      </c>
      <c r="F40" s="16">
        <v>8.83</v>
      </c>
      <c r="G40" s="50">
        <f t="shared" si="4"/>
        <v>11.063333333333333</v>
      </c>
      <c r="H40" s="70">
        <v>42.5075</v>
      </c>
      <c r="I40" s="24">
        <f t="shared" si="3"/>
        <v>7.0845833333333337</v>
      </c>
    </row>
    <row r="41" spans="1:13" ht="15" x14ac:dyDescent="0.2">
      <c r="A41" s="55" t="s">
        <v>120</v>
      </c>
      <c r="B41" s="62" t="s">
        <v>67</v>
      </c>
      <c r="C41" s="29">
        <v>1</v>
      </c>
      <c r="D41" s="6">
        <v>7.92</v>
      </c>
      <c r="E41" s="15">
        <v>29.45</v>
      </c>
      <c r="F41" s="16">
        <v>1.25</v>
      </c>
      <c r="G41" s="50">
        <f t="shared" si="4"/>
        <v>12.873333333333333</v>
      </c>
      <c r="H41" s="70">
        <v>95.817499999999995</v>
      </c>
      <c r="I41" s="24">
        <f t="shared" si="3"/>
        <v>7.9847916666666663</v>
      </c>
    </row>
    <row r="42" spans="1:13" ht="15" x14ac:dyDescent="0.2">
      <c r="A42" s="61" t="s">
        <v>121</v>
      </c>
      <c r="B42" s="62" t="s">
        <v>67</v>
      </c>
      <c r="C42" s="62">
        <v>2</v>
      </c>
      <c r="D42" s="6">
        <v>5.03</v>
      </c>
      <c r="E42" s="15">
        <v>4.32</v>
      </c>
      <c r="F42" s="16">
        <v>8.83</v>
      </c>
      <c r="G42" s="50">
        <f t="shared" si="4"/>
        <v>6.06</v>
      </c>
      <c r="H42" s="70">
        <v>19.68</v>
      </c>
      <c r="I42" s="24">
        <f t="shared" si="3"/>
        <v>3.28</v>
      </c>
    </row>
    <row r="43" spans="1:13" ht="15" x14ac:dyDescent="0.2">
      <c r="A43" s="61" t="s">
        <v>122</v>
      </c>
      <c r="B43" s="62" t="s">
        <v>67</v>
      </c>
      <c r="C43" s="62">
        <v>3</v>
      </c>
      <c r="D43" s="6">
        <v>3.75</v>
      </c>
      <c r="E43" s="15">
        <v>6.25</v>
      </c>
      <c r="F43" s="16">
        <v>4.5</v>
      </c>
      <c r="G43" s="50">
        <f t="shared" si="4"/>
        <v>4.833333333333333</v>
      </c>
      <c r="H43" s="69">
        <v>12.43</v>
      </c>
      <c r="I43" s="24">
        <f t="shared" si="3"/>
        <v>3.1074999999999999</v>
      </c>
    </row>
    <row r="44" spans="1:13" ht="15" x14ac:dyDescent="0.2">
      <c r="A44" s="61" t="s">
        <v>123</v>
      </c>
      <c r="B44" s="62" t="s">
        <v>67</v>
      </c>
      <c r="C44" s="62">
        <v>5</v>
      </c>
      <c r="D44" s="6">
        <v>6.25</v>
      </c>
      <c r="E44" s="15">
        <v>79.13</v>
      </c>
      <c r="F44" s="16">
        <v>5.42</v>
      </c>
      <c r="G44" s="50">
        <f t="shared" si="4"/>
        <v>30.266666666666666</v>
      </c>
      <c r="H44" s="69">
        <v>13.6083</v>
      </c>
      <c r="I44" s="24">
        <f t="shared" si="3"/>
        <v>5.6701249999999996</v>
      </c>
      <c r="M44"/>
    </row>
    <row r="45" spans="1:13" ht="15" x14ac:dyDescent="0.2">
      <c r="A45" s="235" t="s">
        <v>33</v>
      </c>
      <c r="B45" s="236"/>
      <c r="C45" s="236"/>
      <c r="D45" s="39">
        <f>SUM(D29:D44)</f>
        <v>113.27000000000001</v>
      </c>
      <c r="E45" s="39">
        <f t="shared" ref="E45:F45" si="5">SUM(E29:E44)</f>
        <v>188.26</v>
      </c>
      <c r="F45" s="39">
        <f t="shared" si="5"/>
        <v>73.930000000000007</v>
      </c>
      <c r="G45" s="39">
        <f>SUM(G29:G44)</f>
        <v>125.15333333333334</v>
      </c>
      <c r="H45" s="39"/>
      <c r="I45" s="39">
        <f>SUM(I29:I44)</f>
        <v>66.99196666666667</v>
      </c>
    </row>
    <row r="46" spans="1:13" ht="15.75" thickBot="1" x14ac:dyDescent="0.25">
      <c r="A46" s="19"/>
      <c r="B46" s="20"/>
      <c r="C46" s="20"/>
      <c r="D46" s="20"/>
      <c r="E46" s="20"/>
      <c r="F46" s="20"/>
      <c r="G46" s="20"/>
      <c r="H46" s="20"/>
      <c r="I46" s="20"/>
    </row>
    <row r="47" spans="1:13" ht="15.75" thickTop="1" x14ac:dyDescent="0.2">
      <c r="A47" s="242" t="s">
        <v>37</v>
      </c>
      <c r="B47" s="243"/>
      <c r="C47" s="243"/>
      <c r="D47" s="243"/>
      <c r="E47" s="243"/>
      <c r="F47" s="243"/>
      <c r="G47" s="243"/>
      <c r="H47" s="243"/>
      <c r="I47" s="244"/>
    </row>
    <row r="48" spans="1:13" ht="30" x14ac:dyDescent="0.2">
      <c r="A48" s="9" t="s">
        <v>0</v>
      </c>
      <c r="B48" s="9" t="s">
        <v>1</v>
      </c>
      <c r="C48" s="9" t="s">
        <v>12</v>
      </c>
      <c r="D48" s="5" t="s">
        <v>46</v>
      </c>
      <c r="E48" s="136" t="s">
        <v>320</v>
      </c>
      <c r="F48" s="8" t="s">
        <v>47</v>
      </c>
      <c r="G48" s="34" t="s">
        <v>48</v>
      </c>
      <c r="H48" s="140" t="s">
        <v>321</v>
      </c>
      <c r="I48" s="140" t="s">
        <v>322</v>
      </c>
    </row>
    <row r="49" spans="1:9" ht="15.75" customHeight="1" x14ac:dyDescent="0.2">
      <c r="A49" s="64" t="s">
        <v>124</v>
      </c>
      <c r="B49" s="62" t="s">
        <v>67</v>
      </c>
      <c r="C49" s="62">
        <v>1</v>
      </c>
      <c r="D49" s="14">
        <v>21.67</v>
      </c>
      <c r="E49" s="15">
        <v>4.51</v>
      </c>
      <c r="F49" s="16">
        <v>2.67</v>
      </c>
      <c r="G49" s="50">
        <f>AVERAGE(D49:F49)</f>
        <v>9.6166666666666671</v>
      </c>
      <c r="H49" s="65">
        <v>238.55529999999999</v>
      </c>
      <c r="I49" s="24">
        <f>H49*C49/60</f>
        <v>3.9759216666666664</v>
      </c>
    </row>
    <row r="50" spans="1:9" ht="15" x14ac:dyDescent="0.2">
      <c r="A50" s="235" t="s">
        <v>34</v>
      </c>
      <c r="B50" s="236"/>
      <c r="C50" s="236"/>
      <c r="D50" s="39">
        <f>SUM(D49)</f>
        <v>21.67</v>
      </c>
      <c r="E50" s="39">
        <f t="shared" ref="E50:F50" si="6">SUM(E49)</f>
        <v>4.51</v>
      </c>
      <c r="F50" s="39">
        <f t="shared" si="6"/>
        <v>2.67</v>
      </c>
      <c r="G50" s="39">
        <f>SUM(G49)</f>
        <v>9.6166666666666671</v>
      </c>
      <c r="H50" s="39"/>
      <c r="I50" s="39">
        <f>SUM(I49)</f>
        <v>3.9759216666666664</v>
      </c>
    </row>
    <row r="51" spans="1:9" ht="15" x14ac:dyDescent="0.2">
      <c r="A51" s="21"/>
      <c r="B51" s="22"/>
      <c r="C51" s="22"/>
      <c r="D51" s="22"/>
      <c r="E51" s="22"/>
      <c r="F51" s="22"/>
      <c r="G51" s="22"/>
      <c r="H51" s="22"/>
      <c r="I51"/>
    </row>
    <row r="52" spans="1:9" x14ac:dyDescent="0.2">
      <c r="D52" s="12"/>
      <c r="E52" s="12"/>
      <c r="F52" s="12"/>
      <c r="H52"/>
    </row>
    <row r="53" spans="1:9" x14ac:dyDescent="0.2">
      <c r="E53" s="12"/>
      <c r="H53"/>
    </row>
    <row r="54" spans="1:9" x14ac:dyDescent="0.2">
      <c r="H54"/>
    </row>
    <row r="55" spans="1:9" x14ac:dyDescent="0.2">
      <c r="H55"/>
    </row>
    <row r="56" spans="1:9" x14ac:dyDescent="0.2">
      <c r="A56"/>
      <c r="B56"/>
      <c r="C56"/>
      <c r="D56"/>
      <c r="E56"/>
      <c r="F56"/>
      <c r="G56"/>
      <c r="H56"/>
    </row>
    <row r="57" spans="1:9" x14ac:dyDescent="0.2">
      <c r="A57"/>
      <c r="B57"/>
      <c r="C57"/>
      <c r="D57"/>
      <c r="E57"/>
      <c r="F57"/>
      <c r="G57"/>
      <c r="H57"/>
    </row>
    <row r="58" spans="1:9" x14ac:dyDescent="0.2">
      <c r="A58"/>
      <c r="B58"/>
      <c r="C58"/>
      <c r="D58"/>
      <c r="E58" s="237"/>
      <c r="F58" s="237"/>
      <c r="G58"/>
    </row>
  </sheetData>
  <mergeCells count="11">
    <mergeCell ref="S11:T11"/>
    <mergeCell ref="A1:I1"/>
    <mergeCell ref="A2:I2"/>
    <mergeCell ref="A3:I3"/>
    <mergeCell ref="E58:F58"/>
    <mergeCell ref="A27:I27"/>
    <mergeCell ref="A47:I47"/>
    <mergeCell ref="A26:I26"/>
    <mergeCell ref="A25:C25"/>
    <mergeCell ref="A45:C45"/>
    <mergeCell ref="A50:C50"/>
  </mergeCells>
  <pageMargins left="0.511811024" right="0.511811024" top="0.78740157499999996" bottom="0.78740157499999996" header="0.31496062000000002" footer="0.31496062000000002"/>
  <pageSetup paperSize="9" scale="3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68"/>
  <sheetViews>
    <sheetView zoomScale="90" zoomScaleNormal="90" workbookViewId="0">
      <selection activeCell="J8" sqref="J8"/>
    </sheetView>
  </sheetViews>
  <sheetFormatPr defaultRowHeight="12.75" x14ac:dyDescent="0.2"/>
  <cols>
    <col min="1" max="1" width="66.140625" style="1" bestFit="1" customWidth="1"/>
    <col min="2" max="2" width="15.28515625" style="1" customWidth="1"/>
    <col min="3" max="3" width="11.140625" style="1" customWidth="1"/>
    <col min="4" max="6" width="13.85546875" style="1" customWidth="1"/>
    <col min="7" max="7" width="20" style="1" bestFit="1" customWidth="1"/>
    <col min="8" max="8" width="17.85546875" style="1" bestFit="1" customWidth="1"/>
    <col min="9" max="10" width="12.85546875" style="1" bestFit="1" customWidth="1"/>
    <col min="11" max="16384" width="9.140625" style="1"/>
  </cols>
  <sheetData>
    <row r="1" spans="1:19" ht="19.5" x14ac:dyDescent="0.2">
      <c r="A1" s="247" t="s">
        <v>326</v>
      </c>
      <c r="B1" s="247"/>
      <c r="C1" s="247"/>
      <c r="D1" s="247"/>
      <c r="E1" s="247"/>
      <c r="F1" s="247"/>
      <c r="G1" s="247"/>
      <c r="H1" s="247"/>
    </row>
    <row r="2" spans="1:19" ht="16.5" thickBot="1" x14ac:dyDescent="0.25">
      <c r="A2" s="248" t="s">
        <v>32</v>
      </c>
      <c r="B2" s="248"/>
      <c r="C2" s="248"/>
      <c r="D2" s="248"/>
      <c r="E2" s="248"/>
      <c r="F2" s="248"/>
      <c r="G2" s="248"/>
      <c r="H2" s="248"/>
    </row>
    <row r="3" spans="1:19" ht="15.75" thickTop="1" x14ac:dyDescent="0.2">
      <c r="A3" s="242" t="s">
        <v>39</v>
      </c>
      <c r="B3" s="243"/>
      <c r="C3" s="243"/>
      <c r="D3" s="243"/>
      <c r="E3" s="243"/>
      <c r="F3" s="243"/>
      <c r="G3" s="243"/>
      <c r="H3" s="244"/>
    </row>
    <row r="4" spans="1:19" ht="30" x14ac:dyDescent="0.2">
      <c r="A4" s="52" t="s">
        <v>0</v>
      </c>
      <c r="B4" s="52" t="s">
        <v>1</v>
      </c>
      <c r="C4" s="52" t="s">
        <v>12</v>
      </c>
      <c r="D4" s="5" t="s">
        <v>46</v>
      </c>
      <c r="E4" s="8" t="s">
        <v>47</v>
      </c>
      <c r="F4" s="34" t="s">
        <v>48</v>
      </c>
      <c r="G4" s="140" t="s">
        <v>321</v>
      </c>
      <c r="H4" s="140" t="s">
        <v>322</v>
      </c>
    </row>
    <row r="5" spans="1:19" ht="15" x14ac:dyDescent="0.2">
      <c r="A5" s="115" t="s">
        <v>82</v>
      </c>
      <c r="B5" s="97" t="s">
        <v>83</v>
      </c>
      <c r="C5" s="97">
        <v>3</v>
      </c>
      <c r="D5" s="114">
        <v>19.5</v>
      </c>
      <c r="E5" s="36">
        <v>18</v>
      </c>
      <c r="F5" s="119">
        <f t="shared" ref="F5:F32" si="0">AVERAGE(D5:E5)</f>
        <v>18.75</v>
      </c>
      <c r="G5" s="100">
        <v>6.9356999999999998</v>
      </c>
      <c r="H5" s="24">
        <f t="shared" ref="H5:H32" si="1">G5*C5</f>
        <v>20.807099999999998</v>
      </c>
    </row>
    <row r="6" spans="1:19" ht="15" x14ac:dyDescent="0.2">
      <c r="A6" s="116" t="s">
        <v>125</v>
      </c>
      <c r="B6" s="97" t="s">
        <v>86</v>
      </c>
      <c r="C6" s="97">
        <v>1</v>
      </c>
      <c r="D6" s="114">
        <v>8</v>
      </c>
      <c r="E6" s="36">
        <v>28</v>
      </c>
      <c r="F6" s="119">
        <f t="shared" si="0"/>
        <v>18</v>
      </c>
      <c r="G6" s="104">
        <v>11.1286</v>
      </c>
      <c r="H6" s="24">
        <f t="shared" si="1"/>
        <v>11.1286</v>
      </c>
      <c r="K6"/>
    </row>
    <row r="7" spans="1:19" ht="15" x14ac:dyDescent="0.2">
      <c r="A7" s="55" t="s">
        <v>126</v>
      </c>
      <c r="B7" s="97" t="s">
        <v>67</v>
      </c>
      <c r="C7" s="97">
        <v>12</v>
      </c>
      <c r="D7" s="114">
        <v>144</v>
      </c>
      <c r="E7" s="36">
        <v>168</v>
      </c>
      <c r="F7" s="119">
        <f t="shared" si="0"/>
        <v>156</v>
      </c>
      <c r="G7" s="104">
        <v>15.6793</v>
      </c>
      <c r="H7" s="24">
        <f t="shared" si="1"/>
        <v>188.1516</v>
      </c>
      <c r="K7"/>
    </row>
    <row r="8" spans="1:19" ht="15" x14ac:dyDescent="0.2">
      <c r="A8" s="55" t="s">
        <v>127</v>
      </c>
      <c r="B8" s="97" t="s">
        <v>70</v>
      </c>
      <c r="C8" s="97">
        <v>5</v>
      </c>
      <c r="D8" s="114">
        <v>14</v>
      </c>
      <c r="E8" s="36">
        <v>25</v>
      </c>
      <c r="F8" s="119">
        <f t="shared" si="0"/>
        <v>19.5</v>
      </c>
      <c r="G8" s="104">
        <v>3.43</v>
      </c>
      <c r="H8" s="24">
        <f t="shared" si="1"/>
        <v>17.150000000000002</v>
      </c>
      <c r="K8"/>
    </row>
    <row r="9" spans="1:19" ht="15" x14ac:dyDescent="0.2">
      <c r="A9" s="55" t="s">
        <v>128</v>
      </c>
      <c r="B9" s="97" t="s">
        <v>70</v>
      </c>
      <c r="C9" s="97">
        <v>3</v>
      </c>
      <c r="D9" s="114">
        <v>30</v>
      </c>
      <c r="E9" s="36">
        <v>24</v>
      </c>
      <c r="F9" s="119">
        <f t="shared" si="0"/>
        <v>27</v>
      </c>
      <c r="G9" s="104">
        <v>9.8238000000000003</v>
      </c>
      <c r="H9" s="24">
        <f t="shared" si="1"/>
        <v>29.471400000000003</v>
      </c>
      <c r="K9"/>
      <c r="R9" s="237"/>
      <c r="S9" s="237"/>
    </row>
    <row r="10" spans="1:19" ht="15" x14ac:dyDescent="0.2">
      <c r="A10" s="106" t="s">
        <v>89</v>
      </c>
      <c r="B10" s="97" t="s">
        <v>70</v>
      </c>
      <c r="C10" s="97">
        <v>3</v>
      </c>
      <c r="D10" s="114">
        <v>27</v>
      </c>
      <c r="E10" s="36">
        <v>27</v>
      </c>
      <c r="F10" s="119">
        <f t="shared" si="0"/>
        <v>27</v>
      </c>
      <c r="G10" s="104">
        <v>10.39</v>
      </c>
      <c r="H10" s="24">
        <f t="shared" si="1"/>
        <v>31.17</v>
      </c>
      <c r="K10"/>
      <c r="L10"/>
      <c r="M10"/>
      <c r="N10"/>
      <c r="O10"/>
      <c r="P10"/>
      <c r="Q10"/>
      <c r="R10" s="237"/>
      <c r="S10" s="237"/>
    </row>
    <row r="11" spans="1:19" ht="15" x14ac:dyDescent="0.2">
      <c r="A11" s="106" t="s">
        <v>129</v>
      </c>
      <c r="B11" s="97" t="s">
        <v>67</v>
      </c>
      <c r="C11" s="97">
        <v>4</v>
      </c>
      <c r="D11" s="114">
        <v>60</v>
      </c>
      <c r="E11" s="36">
        <v>56</v>
      </c>
      <c r="F11" s="119">
        <f t="shared" si="0"/>
        <v>58</v>
      </c>
      <c r="G11" s="104">
        <v>10.216699999999999</v>
      </c>
      <c r="H11" s="24">
        <f t="shared" si="1"/>
        <v>40.866799999999998</v>
      </c>
      <c r="K11"/>
      <c r="L11"/>
      <c r="M11"/>
      <c r="N11"/>
      <c r="O11"/>
      <c r="P11"/>
      <c r="Q11"/>
      <c r="R11"/>
      <c r="S11"/>
    </row>
    <row r="12" spans="1:19" ht="15" x14ac:dyDescent="0.2">
      <c r="A12" s="106" t="s">
        <v>91</v>
      </c>
      <c r="B12" s="97" t="s">
        <v>130</v>
      </c>
      <c r="C12" s="97">
        <v>5</v>
      </c>
      <c r="D12" s="114">
        <v>50</v>
      </c>
      <c r="E12" s="36">
        <v>75</v>
      </c>
      <c r="F12" s="119">
        <f t="shared" si="0"/>
        <v>62.5</v>
      </c>
      <c r="G12" s="104">
        <v>11.942299999999999</v>
      </c>
      <c r="H12" s="24">
        <f t="shared" si="1"/>
        <v>59.711500000000001</v>
      </c>
      <c r="K12"/>
    </row>
    <row r="13" spans="1:19" ht="15" x14ac:dyDescent="0.2">
      <c r="A13" s="117" t="s">
        <v>93</v>
      </c>
      <c r="B13" s="97" t="s">
        <v>131</v>
      </c>
      <c r="C13" s="97">
        <v>6</v>
      </c>
      <c r="D13" s="114">
        <v>54</v>
      </c>
      <c r="E13" s="36">
        <v>36</v>
      </c>
      <c r="F13" s="119">
        <f t="shared" si="0"/>
        <v>45</v>
      </c>
      <c r="G13" s="104">
        <v>4.6722999999999999</v>
      </c>
      <c r="H13" s="24">
        <f t="shared" si="1"/>
        <v>28.033799999999999</v>
      </c>
      <c r="K13"/>
      <c r="L13" s="237"/>
      <c r="M13" s="237"/>
      <c r="N13" s="237"/>
      <c r="O13"/>
    </row>
    <row r="14" spans="1:19" ht="15" x14ac:dyDescent="0.2">
      <c r="A14" s="55" t="s">
        <v>132</v>
      </c>
      <c r="B14" s="97" t="s">
        <v>70</v>
      </c>
      <c r="C14" s="97">
        <v>10</v>
      </c>
      <c r="D14" s="114">
        <v>30</v>
      </c>
      <c r="E14" s="36">
        <v>60</v>
      </c>
      <c r="F14" s="119">
        <f t="shared" si="0"/>
        <v>45</v>
      </c>
      <c r="G14" s="104">
        <v>13.458500000000001</v>
      </c>
      <c r="H14" s="24">
        <f t="shared" si="1"/>
        <v>134.58500000000001</v>
      </c>
    </row>
    <row r="15" spans="1:19" ht="15" x14ac:dyDescent="0.2">
      <c r="A15" s="55" t="s">
        <v>133</v>
      </c>
      <c r="B15" s="97" t="s">
        <v>134</v>
      </c>
      <c r="C15" s="97">
        <v>2</v>
      </c>
      <c r="D15" s="114">
        <v>10</v>
      </c>
      <c r="E15" s="36">
        <v>18</v>
      </c>
      <c r="F15" s="119">
        <f t="shared" si="0"/>
        <v>14</v>
      </c>
      <c r="G15" s="104">
        <v>5.9</v>
      </c>
      <c r="H15" s="24">
        <f t="shared" si="1"/>
        <v>11.8</v>
      </c>
    </row>
    <row r="16" spans="1:19" ht="15" customHeight="1" x14ac:dyDescent="0.2">
      <c r="A16" s="55" t="s">
        <v>77</v>
      </c>
      <c r="B16" s="97" t="s">
        <v>134</v>
      </c>
      <c r="C16" s="97">
        <v>2</v>
      </c>
      <c r="D16" s="114">
        <v>5.8</v>
      </c>
      <c r="E16" s="36">
        <v>4.5999999999999996</v>
      </c>
      <c r="F16" s="119">
        <f t="shared" si="0"/>
        <v>5.1999999999999993</v>
      </c>
      <c r="G16" s="104">
        <v>2.13</v>
      </c>
      <c r="H16" s="24">
        <f t="shared" si="1"/>
        <v>4.26</v>
      </c>
    </row>
    <row r="17" spans="1:8" ht="15" customHeight="1" x14ac:dyDescent="0.2">
      <c r="A17" s="55" t="s">
        <v>97</v>
      </c>
      <c r="B17" s="97" t="s">
        <v>67</v>
      </c>
      <c r="C17" s="97">
        <v>4</v>
      </c>
      <c r="D17" s="114">
        <v>4</v>
      </c>
      <c r="E17" s="36">
        <v>7.6</v>
      </c>
      <c r="F17" s="119">
        <f t="shared" si="0"/>
        <v>5.8</v>
      </c>
      <c r="G17" s="104">
        <v>1.048</v>
      </c>
      <c r="H17" s="24">
        <f t="shared" si="1"/>
        <v>4.1920000000000002</v>
      </c>
    </row>
    <row r="18" spans="1:8" ht="15" x14ac:dyDescent="0.2">
      <c r="A18" s="143" t="s">
        <v>98</v>
      </c>
      <c r="B18" s="144" t="s">
        <v>135</v>
      </c>
      <c r="C18" s="144">
        <v>2</v>
      </c>
      <c r="D18" s="145">
        <v>16</v>
      </c>
      <c r="E18" s="36">
        <v>30</v>
      </c>
      <c r="F18" s="146">
        <f t="shared" si="0"/>
        <v>23</v>
      </c>
      <c r="G18" s="147">
        <v>23</v>
      </c>
      <c r="H18" s="24">
        <f t="shared" si="1"/>
        <v>46</v>
      </c>
    </row>
    <row r="19" spans="1:8" ht="15" x14ac:dyDescent="0.2">
      <c r="A19" s="55" t="s">
        <v>136</v>
      </c>
      <c r="B19" s="97" t="s">
        <v>134</v>
      </c>
      <c r="C19" s="97">
        <v>1</v>
      </c>
      <c r="D19" s="114">
        <v>6</v>
      </c>
      <c r="E19" s="36">
        <v>4</v>
      </c>
      <c r="F19" s="119">
        <f t="shared" si="0"/>
        <v>5</v>
      </c>
      <c r="G19" s="104">
        <v>5</v>
      </c>
      <c r="H19" s="24">
        <f t="shared" si="1"/>
        <v>5</v>
      </c>
    </row>
    <row r="20" spans="1:8" ht="15" x14ac:dyDescent="0.2">
      <c r="A20" s="55" t="s">
        <v>99</v>
      </c>
      <c r="B20" s="97" t="s">
        <v>137</v>
      </c>
      <c r="C20" s="97">
        <v>3</v>
      </c>
      <c r="D20" s="114">
        <v>17.7</v>
      </c>
      <c r="E20" s="36">
        <v>9.9</v>
      </c>
      <c r="F20" s="119">
        <f t="shared" si="0"/>
        <v>13.8</v>
      </c>
      <c r="G20" s="104">
        <v>2.8713000000000002</v>
      </c>
      <c r="H20" s="24">
        <f t="shared" si="1"/>
        <v>8.613900000000001</v>
      </c>
    </row>
    <row r="21" spans="1:8" ht="15" x14ac:dyDescent="0.2">
      <c r="A21" s="55" t="s">
        <v>138</v>
      </c>
      <c r="B21" s="97" t="s">
        <v>137</v>
      </c>
      <c r="C21" s="97">
        <v>2</v>
      </c>
      <c r="D21" s="114">
        <v>10.199999999999999</v>
      </c>
      <c r="E21" s="36">
        <v>28</v>
      </c>
      <c r="F21" s="119">
        <f t="shared" si="0"/>
        <v>19.100000000000001</v>
      </c>
      <c r="G21" s="104">
        <v>10.0275</v>
      </c>
      <c r="H21" s="24">
        <f t="shared" si="1"/>
        <v>20.055</v>
      </c>
    </row>
    <row r="22" spans="1:8" ht="15" x14ac:dyDescent="0.2">
      <c r="A22" s="55" t="s">
        <v>100</v>
      </c>
      <c r="B22" s="97" t="s">
        <v>6</v>
      </c>
      <c r="C22" s="97">
        <v>3</v>
      </c>
      <c r="D22" s="114">
        <v>18</v>
      </c>
      <c r="E22" s="36">
        <v>11.7</v>
      </c>
      <c r="F22" s="119">
        <f t="shared" si="0"/>
        <v>14.85</v>
      </c>
      <c r="G22" s="104">
        <v>5.2016999999999998</v>
      </c>
      <c r="H22" s="24">
        <f t="shared" si="1"/>
        <v>15.6051</v>
      </c>
    </row>
    <row r="23" spans="1:8" ht="15" x14ac:dyDescent="0.2">
      <c r="A23" s="55" t="s">
        <v>101</v>
      </c>
      <c r="B23" s="97" t="s">
        <v>67</v>
      </c>
      <c r="C23" s="97">
        <v>4</v>
      </c>
      <c r="D23" s="114">
        <v>24</v>
      </c>
      <c r="E23" s="36">
        <v>20</v>
      </c>
      <c r="F23" s="119">
        <f t="shared" si="0"/>
        <v>22</v>
      </c>
      <c r="G23" s="104">
        <v>2.9066999999999998</v>
      </c>
      <c r="H23" s="24">
        <f t="shared" si="1"/>
        <v>11.626799999999999</v>
      </c>
    </row>
    <row r="24" spans="1:8" ht="25.5" x14ac:dyDescent="0.2">
      <c r="A24" s="55" t="s">
        <v>139</v>
      </c>
      <c r="B24" s="97" t="s">
        <v>116</v>
      </c>
      <c r="C24" s="97">
        <v>2</v>
      </c>
      <c r="D24" s="114">
        <v>160</v>
      </c>
      <c r="E24" s="36">
        <v>190</v>
      </c>
      <c r="F24" s="119">
        <f t="shared" si="0"/>
        <v>175</v>
      </c>
      <c r="G24" s="104">
        <v>21.4375</v>
      </c>
      <c r="H24" s="24">
        <f t="shared" si="1"/>
        <v>42.875</v>
      </c>
    </row>
    <row r="25" spans="1:8" ht="15" x14ac:dyDescent="0.2">
      <c r="A25" s="55" t="s">
        <v>102</v>
      </c>
      <c r="B25" s="97" t="s">
        <v>103</v>
      </c>
      <c r="C25" s="97">
        <v>10</v>
      </c>
      <c r="D25" s="114">
        <v>250</v>
      </c>
      <c r="E25" s="36">
        <v>230</v>
      </c>
      <c r="F25" s="119">
        <f t="shared" si="0"/>
        <v>240</v>
      </c>
      <c r="G25" s="104">
        <v>15.8133</v>
      </c>
      <c r="H25" s="24">
        <f t="shared" si="1"/>
        <v>158.13300000000001</v>
      </c>
    </row>
    <row r="26" spans="1:8" ht="15" x14ac:dyDescent="0.2">
      <c r="A26" s="55" t="s">
        <v>140</v>
      </c>
      <c r="B26" s="97" t="s">
        <v>67</v>
      </c>
      <c r="C26" s="97">
        <v>1</v>
      </c>
      <c r="D26" s="114">
        <v>7</v>
      </c>
      <c r="E26" s="36">
        <v>16.600000000000001</v>
      </c>
      <c r="F26" s="119">
        <f t="shared" si="0"/>
        <v>11.8</v>
      </c>
      <c r="G26" s="104">
        <v>3.335</v>
      </c>
      <c r="H26" s="24">
        <f t="shared" si="1"/>
        <v>3.335</v>
      </c>
    </row>
    <row r="27" spans="1:8" ht="15" x14ac:dyDescent="0.2">
      <c r="A27" s="55" t="s">
        <v>141</v>
      </c>
      <c r="B27" s="97" t="s">
        <v>67</v>
      </c>
      <c r="C27" s="97">
        <v>50</v>
      </c>
      <c r="D27" s="114">
        <v>50</v>
      </c>
      <c r="E27" s="36">
        <v>12.5</v>
      </c>
      <c r="F27" s="119">
        <f t="shared" si="0"/>
        <v>31.25</v>
      </c>
      <c r="G27" s="104">
        <v>0.24573400000000001</v>
      </c>
      <c r="H27" s="24">
        <f t="shared" si="1"/>
        <v>12.2867</v>
      </c>
    </row>
    <row r="28" spans="1:8" ht="15" x14ac:dyDescent="0.2">
      <c r="A28" s="55" t="s">
        <v>142</v>
      </c>
      <c r="B28" s="97" t="s">
        <v>67</v>
      </c>
      <c r="C28" s="97">
        <v>50</v>
      </c>
      <c r="D28" s="114">
        <v>55</v>
      </c>
      <c r="E28" s="36">
        <v>12.5</v>
      </c>
      <c r="F28" s="119">
        <f t="shared" si="0"/>
        <v>33.75</v>
      </c>
      <c r="G28" s="104">
        <v>0.43526599999999999</v>
      </c>
      <c r="H28" s="24">
        <f t="shared" si="1"/>
        <v>21.763300000000001</v>
      </c>
    </row>
    <row r="29" spans="1:8" ht="15" x14ac:dyDescent="0.2">
      <c r="A29" s="118" t="s">
        <v>143</v>
      </c>
      <c r="B29" s="73" t="s">
        <v>116</v>
      </c>
      <c r="C29" s="73">
        <v>1</v>
      </c>
      <c r="D29" s="114">
        <v>12</v>
      </c>
      <c r="E29" s="36">
        <v>12</v>
      </c>
      <c r="F29" s="119">
        <f t="shared" si="0"/>
        <v>12</v>
      </c>
      <c r="G29" s="104">
        <v>7.7106000000000003</v>
      </c>
      <c r="H29" s="24">
        <f t="shared" si="1"/>
        <v>7.7106000000000003</v>
      </c>
    </row>
    <row r="30" spans="1:8" ht="15" x14ac:dyDescent="0.2">
      <c r="A30" s="55" t="s">
        <v>144</v>
      </c>
      <c r="B30" s="97" t="s">
        <v>70</v>
      </c>
      <c r="C30" s="97">
        <v>5</v>
      </c>
      <c r="D30" s="114">
        <v>45</v>
      </c>
      <c r="E30" s="36">
        <v>60</v>
      </c>
      <c r="F30" s="119">
        <f t="shared" si="0"/>
        <v>52.5</v>
      </c>
      <c r="G30" s="104">
        <v>6.52</v>
      </c>
      <c r="H30" s="24">
        <f t="shared" si="1"/>
        <v>32.599999999999994</v>
      </c>
    </row>
    <row r="31" spans="1:8" ht="15" x14ac:dyDescent="0.2">
      <c r="A31" s="61" t="s">
        <v>145</v>
      </c>
      <c r="B31" s="73" t="s">
        <v>146</v>
      </c>
      <c r="C31" s="73">
        <v>1</v>
      </c>
      <c r="D31" s="114">
        <v>5</v>
      </c>
      <c r="E31" s="36">
        <v>6</v>
      </c>
      <c r="F31" s="119">
        <f t="shared" si="0"/>
        <v>5.5</v>
      </c>
      <c r="G31" s="122">
        <v>3.08</v>
      </c>
      <c r="H31" s="24">
        <f t="shared" si="1"/>
        <v>3.08</v>
      </c>
    </row>
    <row r="32" spans="1:8" ht="15" x14ac:dyDescent="0.2">
      <c r="A32" s="55" t="s">
        <v>147</v>
      </c>
      <c r="B32" s="73" t="s">
        <v>116</v>
      </c>
      <c r="C32" s="97">
        <v>1</v>
      </c>
      <c r="D32" s="114">
        <v>6.7</v>
      </c>
      <c r="E32" s="36">
        <v>18.5</v>
      </c>
      <c r="F32" s="119">
        <f t="shared" si="0"/>
        <v>12.6</v>
      </c>
      <c r="G32" s="104">
        <v>20.7729</v>
      </c>
      <c r="H32" s="24">
        <f t="shared" si="1"/>
        <v>20.7729</v>
      </c>
    </row>
    <row r="33" spans="1:12" ht="15" x14ac:dyDescent="0.2">
      <c r="A33" s="245" t="s">
        <v>31</v>
      </c>
      <c r="B33" s="246"/>
      <c r="C33" s="246"/>
      <c r="D33" s="38">
        <f>SUM(D5:D32)</f>
        <v>1138.9000000000001</v>
      </c>
      <c r="E33" s="137">
        <f>SUM(E5:E32)</f>
        <v>1208.9000000000001</v>
      </c>
      <c r="F33" s="120">
        <f>SUM(F5:F32)</f>
        <v>1173.8999999999999</v>
      </c>
      <c r="G33" s="121"/>
      <c r="H33" s="25">
        <f>SUM(H5:H32)</f>
        <v>990.78510000000017</v>
      </c>
    </row>
    <row r="34" spans="1:12" ht="15.75" thickBot="1" x14ac:dyDescent="0.25">
      <c r="A34" s="238"/>
      <c r="B34" s="238"/>
      <c r="C34" s="238"/>
      <c r="D34" s="238"/>
      <c r="E34" s="238"/>
      <c r="F34" s="238"/>
      <c r="G34" s="23"/>
      <c r="H34" s="23"/>
      <c r="I34" s="11"/>
      <c r="J34" s="12"/>
    </row>
    <row r="35" spans="1:12" ht="16.5" customHeight="1" thickTop="1" x14ac:dyDescent="0.25">
      <c r="A35" s="239" t="s">
        <v>38</v>
      </c>
      <c r="B35" s="240"/>
      <c r="C35" s="240"/>
      <c r="D35" s="240"/>
      <c r="E35" s="240"/>
      <c r="F35" s="240"/>
      <c r="G35" s="240"/>
      <c r="H35" s="241"/>
      <c r="L35"/>
    </row>
    <row r="36" spans="1:12" ht="30" x14ac:dyDescent="0.2">
      <c r="A36" s="9" t="s">
        <v>0</v>
      </c>
      <c r="B36" s="9" t="s">
        <v>1</v>
      </c>
      <c r="C36" s="9" t="s">
        <v>12</v>
      </c>
      <c r="D36" s="5" t="s">
        <v>46</v>
      </c>
      <c r="E36" s="8" t="s">
        <v>47</v>
      </c>
      <c r="F36" s="34" t="s">
        <v>48</v>
      </c>
      <c r="G36" s="140" t="s">
        <v>321</v>
      </c>
      <c r="H36" s="140" t="s">
        <v>322</v>
      </c>
    </row>
    <row r="37" spans="1:12" ht="15" x14ac:dyDescent="0.2">
      <c r="A37" s="72" t="s">
        <v>148</v>
      </c>
      <c r="B37" s="73" t="s">
        <v>67</v>
      </c>
      <c r="C37" s="73">
        <v>3</v>
      </c>
      <c r="D37" s="10">
        <v>6.25</v>
      </c>
      <c r="E37" s="36">
        <v>2.25</v>
      </c>
      <c r="F37" s="119">
        <f t="shared" ref="F37:F54" si="2">AVERAGE(D37:E37)</f>
        <v>4.25</v>
      </c>
      <c r="G37" s="123">
        <v>9.6667000000000005</v>
      </c>
      <c r="H37" s="24">
        <f t="shared" ref="H37:H54" si="3">G37*C37/12</f>
        <v>2.4166750000000001</v>
      </c>
    </row>
    <row r="38" spans="1:12" ht="15" x14ac:dyDescent="0.2">
      <c r="A38" s="72" t="s">
        <v>149</v>
      </c>
      <c r="B38" s="73" t="s">
        <v>67</v>
      </c>
      <c r="C38" s="73">
        <v>4</v>
      </c>
      <c r="D38" s="10">
        <v>2</v>
      </c>
      <c r="E38" s="36">
        <v>1.67</v>
      </c>
      <c r="F38" s="119">
        <f t="shared" si="2"/>
        <v>1.835</v>
      </c>
      <c r="G38" s="123">
        <v>6.3231000000000002</v>
      </c>
      <c r="H38" s="24">
        <f t="shared" si="3"/>
        <v>2.1076999999999999</v>
      </c>
    </row>
    <row r="39" spans="1:12" ht="15" x14ac:dyDescent="0.2">
      <c r="A39" s="72" t="s">
        <v>150</v>
      </c>
      <c r="B39" s="73" t="s">
        <v>67</v>
      </c>
      <c r="C39" s="73">
        <v>1</v>
      </c>
      <c r="D39" s="10">
        <v>3.75</v>
      </c>
      <c r="E39" s="36">
        <v>3.75</v>
      </c>
      <c r="F39" s="119">
        <f t="shared" si="2"/>
        <v>3.75</v>
      </c>
      <c r="G39" s="123">
        <v>32.886899999999997</v>
      </c>
      <c r="H39" s="24">
        <f t="shared" si="3"/>
        <v>2.7405749999999998</v>
      </c>
    </row>
    <row r="40" spans="1:12" ht="15" x14ac:dyDescent="0.2">
      <c r="A40" s="72" t="s">
        <v>151</v>
      </c>
      <c r="B40" s="73" t="s">
        <v>67</v>
      </c>
      <c r="C40" s="73">
        <v>1</v>
      </c>
      <c r="D40" s="10">
        <v>3.75</v>
      </c>
      <c r="E40" s="36">
        <v>2.67</v>
      </c>
      <c r="F40" s="119">
        <f t="shared" si="2"/>
        <v>3.21</v>
      </c>
      <c r="G40" s="123">
        <v>32.6648</v>
      </c>
      <c r="H40" s="24">
        <f t="shared" si="3"/>
        <v>2.7220666666666666</v>
      </c>
    </row>
    <row r="41" spans="1:12" ht="15" x14ac:dyDescent="0.2">
      <c r="A41" s="72" t="s">
        <v>111</v>
      </c>
      <c r="B41" s="73" t="s">
        <v>67</v>
      </c>
      <c r="C41" s="73">
        <v>1</v>
      </c>
      <c r="D41" s="10">
        <v>3.75</v>
      </c>
      <c r="E41" s="36">
        <v>4.17</v>
      </c>
      <c r="F41" s="119">
        <f t="shared" si="2"/>
        <v>3.96</v>
      </c>
      <c r="G41" s="123">
        <v>36.452500000000001</v>
      </c>
      <c r="H41" s="24">
        <f t="shared" si="3"/>
        <v>3.0377083333333332</v>
      </c>
    </row>
    <row r="42" spans="1:12" ht="15" x14ac:dyDescent="0.2">
      <c r="A42" s="59" t="s">
        <v>152</v>
      </c>
      <c r="B42" s="73" t="s">
        <v>67</v>
      </c>
      <c r="C42" s="73">
        <v>4</v>
      </c>
      <c r="D42" s="10">
        <v>3.33</v>
      </c>
      <c r="E42" s="36">
        <v>1</v>
      </c>
      <c r="F42" s="119">
        <f t="shared" si="2"/>
        <v>2.165</v>
      </c>
      <c r="G42" s="123">
        <v>11.443</v>
      </c>
      <c r="H42" s="24">
        <f t="shared" si="3"/>
        <v>3.8143333333333334</v>
      </c>
    </row>
    <row r="43" spans="1:12" ht="15" x14ac:dyDescent="0.2">
      <c r="A43" s="72" t="s">
        <v>153</v>
      </c>
      <c r="B43" s="73" t="s">
        <v>67</v>
      </c>
      <c r="C43" s="73">
        <v>4</v>
      </c>
      <c r="D43" s="10">
        <v>5</v>
      </c>
      <c r="E43" s="36">
        <v>2</v>
      </c>
      <c r="F43" s="119">
        <f t="shared" si="2"/>
        <v>3.5</v>
      </c>
      <c r="G43" s="123">
        <v>4.2407000000000004</v>
      </c>
      <c r="H43" s="24">
        <f t="shared" si="3"/>
        <v>1.4135666666666669</v>
      </c>
    </row>
    <row r="44" spans="1:12" ht="15" x14ac:dyDescent="0.2">
      <c r="A44" s="72" t="s">
        <v>154</v>
      </c>
      <c r="B44" s="73" t="s">
        <v>67</v>
      </c>
      <c r="C44" s="73">
        <v>4</v>
      </c>
      <c r="D44" s="10">
        <v>5</v>
      </c>
      <c r="E44" s="36">
        <v>2</v>
      </c>
      <c r="F44" s="119">
        <f t="shared" si="2"/>
        <v>3.5</v>
      </c>
      <c r="G44" s="123">
        <v>3.6122000000000001</v>
      </c>
      <c r="H44" s="24">
        <f t="shared" si="3"/>
        <v>1.2040666666666666</v>
      </c>
    </row>
    <row r="45" spans="1:12" ht="15" x14ac:dyDescent="0.2">
      <c r="A45" s="72" t="s">
        <v>113</v>
      </c>
      <c r="B45" s="73" t="s">
        <v>67</v>
      </c>
      <c r="C45" s="73">
        <v>1</v>
      </c>
      <c r="D45" s="10">
        <v>4.17</v>
      </c>
      <c r="E45" s="36">
        <v>6.25</v>
      </c>
      <c r="F45" s="119">
        <f t="shared" si="2"/>
        <v>5.21</v>
      </c>
      <c r="G45" s="123">
        <v>75.484499999999997</v>
      </c>
      <c r="H45" s="24">
        <f t="shared" si="3"/>
        <v>6.290375</v>
      </c>
    </row>
    <row r="46" spans="1:12" ht="15" x14ac:dyDescent="0.2">
      <c r="A46" s="74" t="s">
        <v>155</v>
      </c>
      <c r="B46" s="73" t="s">
        <v>67</v>
      </c>
      <c r="C46" s="73">
        <v>1</v>
      </c>
      <c r="D46" s="10">
        <v>3.33</v>
      </c>
      <c r="E46" s="36">
        <v>5.17</v>
      </c>
      <c r="F46" s="119">
        <f t="shared" si="2"/>
        <v>4.25</v>
      </c>
      <c r="G46" s="123">
        <v>42.609000000000002</v>
      </c>
      <c r="H46" s="24">
        <f t="shared" si="3"/>
        <v>3.5507500000000003</v>
      </c>
    </row>
    <row r="47" spans="1:12" ht="15" x14ac:dyDescent="0.2">
      <c r="A47" s="72" t="s">
        <v>117</v>
      </c>
      <c r="B47" s="73" t="s">
        <v>67</v>
      </c>
      <c r="C47" s="73">
        <v>4</v>
      </c>
      <c r="D47" s="10">
        <v>11.67</v>
      </c>
      <c r="E47" s="36">
        <v>12</v>
      </c>
      <c r="F47" s="119">
        <f t="shared" si="2"/>
        <v>11.835000000000001</v>
      </c>
      <c r="G47" s="123">
        <v>11.8787</v>
      </c>
      <c r="H47" s="24">
        <f t="shared" si="3"/>
        <v>3.9595666666666669</v>
      </c>
    </row>
    <row r="48" spans="1:12" ht="25.5" x14ac:dyDescent="0.2">
      <c r="A48" s="75" t="s">
        <v>156</v>
      </c>
      <c r="B48" s="73" t="s">
        <v>67</v>
      </c>
      <c r="C48" s="73">
        <v>4</v>
      </c>
      <c r="D48" s="10">
        <v>3.33</v>
      </c>
      <c r="E48" s="36">
        <v>3.33</v>
      </c>
      <c r="F48" s="119">
        <f t="shared" si="2"/>
        <v>3.33</v>
      </c>
      <c r="G48" s="123">
        <v>9.4649999999999999</v>
      </c>
      <c r="H48" s="24">
        <f t="shared" si="3"/>
        <v>3.1549999999999998</v>
      </c>
    </row>
    <row r="49" spans="1:12" ht="25.5" x14ac:dyDescent="0.2">
      <c r="A49" s="75" t="s">
        <v>157</v>
      </c>
      <c r="B49" s="73" t="s">
        <v>67</v>
      </c>
      <c r="C49" s="73">
        <v>4</v>
      </c>
      <c r="D49" s="10">
        <v>3</v>
      </c>
      <c r="E49" s="36">
        <v>2.67</v>
      </c>
      <c r="F49" s="119">
        <f t="shared" si="2"/>
        <v>2.835</v>
      </c>
      <c r="G49" s="123">
        <v>7.5933000000000002</v>
      </c>
      <c r="H49" s="24">
        <f t="shared" si="3"/>
        <v>2.5310999999999999</v>
      </c>
    </row>
    <row r="50" spans="1:12" ht="15" x14ac:dyDescent="0.2">
      <c r="A50" s="72" t="s">
        <v>118</v>
      </c>
      <c r="B50" s="73" t="s">
        <v>67</v>
      </c>
      <c r="C50" s="73">
        <v>4</v>
      </c>
      <c r="D50" s="10">
        <v>8.33</v>
      </c>
      <c r="E50" s="36">
        <v>3</v>
      </c>
      <c r="F50" s="119">
        <f t="shared" si="2"/>
        <v>5.665</v>
      </c>
      <c r="G50" s="123">
        <v>6.8063000000000002</v>
      </c>
      <c r="H50" s="24">
        <f t="shared" si="3"/>
        <v>2.2687666666666666</v>
      </c>
    </row>
    <row r="51" spans="1:12" ht="15" x14ac:dyDescent="0.2">
      <c r="A51" s="72" t="s">
        <v>158</v>
      </c>
      <c r="B51" s="73" t="s">
        <v>67</v>
      </c>
      <c r="C51" s="73">
        <v>4</v>
      </c>
      <c r="D51" s="10">
        <v>11.67</v>
      </c>
      <c r="E51" s="36">
        <v>14.97</v>
      </c>
      <c r="F51" s="119">
        <f t="shared" si="2"/>
        <v>13.32</v>
      </c>
      <c r="G51" s="123">
        <v>40.277000000000001</v>
      </c>
      <c r="H51" s="24">
        <f t="shared" si="3"/>
        <v>13.425666666666666</v>
      </c>
    </row>
    <row r="52" spans="1:12" ht="15" x14ac:dyDescent="0.2">
      <c r="A52" s="72" t="s">
        <v>159</v>
      </c>
      <c r="B52" s="73" t="s">
        <v>67</v>
      </c>
      <c r="C52" s="73">
        <v>4</v>
      </c>
      <c r="D52" s="10">
        <v>5</v>
      </c>
      <c r="E52" s="36">
        <v>4.67</v>
      </c>
      <c r="F52" s="119">
        <f t="shared" si="2"/>
        <v>4.835</v>
      </c>
      <c r="G52" s="123">
        <v>19.68</v>
      </c>
      <c r="H52" s="24">
        <f t="shared" si="3"/>
        <v>6.56</v>
      </c>
    </row>
    <row r="53" spans="1:12" ht="15" x14ac:dyDescent="0.2">
      <c r="A53" s="72" t="s">
        <v>160</v>
      </c>
      <c r="B53" s="73" t="s">
        <v>67</v>
      </c>
      <c r="C53" s="73">
        <v>4</v>
      </c>
      <c r="D53" s="10">
        <v>5</v>
      </c>
      <c r="E53" s="36">
        <v>5</v>
      </c>
      <c r="F53" s="119">
        <f t="shared" si="2"/>
        <v>5</v>
      </c>
      <c r="G53" s="123">
        <v>12.43</v>
      </c>
      <c r="H53" s="24">
        <f t="shared" si="3"/>
        <v>4.1433333333333335</v>
      </c>
    </row>
    <row r="54" spans="1:12" ht="15" x14ac:dyDescent="0.2">
      <c r="A54" s="72" t="s">
        <v>123</v>
      </c>
      <c r="B54" s="73" t="s">
        <v>67</v>
      </c>
      <c r="C54" s="73">
        <v>4</v>
      </c>
      <c r="D54" s="10">
        <v>6.67</v>
      </c>
      <c r="E54" s="36">
        <v>4.57</v>
      </c>
      <c r="F54" s="119">
        <f t="shared" si="2"/>
        <v>5.62</v>
      </c>
      <c r="G54" s="123">
        <v>13.6083</v>
      </c>
      <c r="H54" s="24">
        <f t="shared" si="3"/>
        <v>4.5361000000000002</v>
      </c>
    </row>
    <row r="55" spans="1:12" ht="15" x14ac:dyDescent="0.2">
      <c r="A55" s="235" t="s">
        <v>33</v>
      </c>
      <c r="B55" s="236"/>
      <c r="C55" s="236"/>
      <c r="D55" s="39">
        <f>SUM(D37:D54)</f>
        <v>95</v>
      </c>
      <c r="E55" s="138">
        <f>SUM(E37:E54)</f>
        <v>81.140000000000015</v>
      </c>
      <c r="F55" s="39">
        <f>SUM(F37:F54)</f>
        <v>88.070000000000007</v>
      </c>
      <c r="G55" s="26"/>
      <c r="H55" s="27">
        <f>SUM(H37:H54)</f>
        <v>69.877350000000007</v>
      </c>
    </row>
    <row r="56" spans="1:12" ht="15.75" thickBot="1" x14ac:dyDescent="0.25">
      <c r="A56" s="19"/>
      <c r="B56" s="20"/>
      <c r="C56" s="20"/>
      <c r="D56" s="20"/>
      <c r="E56" s="20"/>
      <c r="F56" s="20"/>
      <c r="G56" s="20"/>
    </row>
    <row r="57" spans="1:12" ht="15.75" thickTop="1" x14ac:dyDescent="0.2">
      <c r="A57" s="242" t="s">
        <v>37</v>
      </c>
      <c r="B57" s="243"/>
      <c r="C57" s="243"/>
      <c r="D57" s="243"/>
      <c r="E57" s="243"/>
      <c r="F57" s="243"/>
      <c r="G57" s="243"/>
      <c r="H57" s="244"/>
      <c r="L57"/>
    </row>
    <row r="58" spans="1:12" ht="30" x14ac:dyDescent="0.2">
      <c r="A58" s="52" t="s">
        <v>0</v>
      </c>
      <c r="B58" s="52" t="s">
        <v>1</v>
      </c>
      <c r="C58" s="52" t="s">
        <v>12</v>
      </c>
      <c r="D58" s="5" t="s">
        <v>46</v>
      </c>
      <c r="E58" s="8" t="s">
        <v>47</v>
      </c>
      <c r="F58" s="34" t="s">
        <v>48</v>
      </c>
      <c r="G58" s="140" t="s">
        <v>321</v>
      </c>
      <c r="H58" s="140" t="s">
        <v>322</v>
      </c>
    </row>
    <row r="59" spans="1:12" ht="15" x14ac:dyDescent="0.2">
      <c r="A59" s="125" t="s">
        <v>161</v>
      </c>
      <c r="B59" s="73" t="s">
        <v>67</v>
      </c>
      <c r="C59" s="63">
        <v>1</v>
      </c>
      <c r="D59" s="124">
        <v>8.33</v>
      </c>
      <c r="E59" s="36">
        <v>2.67</v>
      </c>
      <c r="F59" s="119">
        <f>AVERAGE(D59:E59)</f>
        <v>5.5</v>
      </c>
      <c r="G59" s="123">
        <v>208.75059999999999</v>
      </c>
      <c r="H59" s="24">
        <f>G59*C59/60</f>
        <v>3.4791766666666666</v>
      </c>
    </row>
    <row r="60" spans="1:12" ht="24" customHeight="1" x14ac:dyDescent="0.2">
      <c r="A60" s="235" t="s">
        <v>34</v>
      </c>
      <c r="B60" s="236"/>
      <c r="C60" s="236"/>
      <c r="D60" s="39">
        <f>SUM(D59)</f>
        <v>8.33</v>
      </c>
      <c r="E60" s="138">
        <f>SUM(E59)</f>
        <v>2.67</v>
      </c>
      <c r="F60" s="39">
        <f>SUM(F59)</f>
        <v>5.5</v>
      </c>
      <c r="G60" s="26"/>
      <c r="H60" s="27">
        <f>SUM(H59:H59)</f>
        <v>3.4791766666666666</v>
      </c>
    </row>
    <row r="61" spans="1:12" ht="15" x14ac:dyDescent="0.2">
      <c r="A61" s="21"/>
      <c r="B61" s="22"/>
      <c r="C61" s="22"/>
      <c r="D61" s="22"/>
      <c r="E61" s="22"/>
      <c r="F61" s="22"/>
      <c r="G61" s="22"/>
      <c r="H61"/>
    </row>
    <row r="62" spans="1:12" ht="15.75" customHeight="1" x14ac:dyDescent="0.2">
      <c r="D62" s="12"/>
      <c r="E62" s="12"/>
      <c r="G62"/>
    </row>
    <row r="63" spans="1:12" x14ac:dyDescent="0.2">
      <c r="G63"/>
    </row>
    <row r="64" spans="1:12" x14ac:dyDescent="0.2">
      <c r="G64"/>
    </row>
    <row r="65" spans="1:7" x14ac:dyDescent="0.2">
      <c r="G65"/>
    </row>
    <row r="66" spans="1:7" x14ac:dyDescent="0.2">
      <c r="A66"/>
      <c r="B66"/>
      <c r="C66"/>
      <c r="D66"/>
      <c r="E66"/>
      <c r="F66"/>
      <c r="G66"/>
    </row>
    <row r="67" spans="1:7" x14ac:dyDescent="0.2">
      <c r="A67"/>
      <c r="B67"/>
      <c r="C67"/>
      <c r="D67"/>
      <c r="E67"/>
      <c r="F67"/>
      <c r="G67"/>
    </row>
    <row r="68" spans="1:7" x14ac:dyDescent="0.2">
      <c r="A68"/>
      <c r="B68"/>
      <c r="C68"/>
      <c r="D68"/>
      <c r="E68"/>
      <c r="F68"/>
    </row>
  </sheetData>
  <mergeCells count="12">
    <mergeCell ref="A1:H1"/>
    <mergeCell ref="A2:H2"/>
    <mergeCell ref="A3:H3"/>
    <mergeCell ref="A35:H35"/>
    <mergeCell ref="A33:C33"/>
    <mergeCell ref="A60:C60"/>
    <mergeCell ref="R9:S9"/>
    <mergeCell ref="R10:S10"/>
    <mergeCell ref="L13:N13"/>
    <mergeCell ref="A34:F34"/>
    <mergeCell ref="A57:H57"/>
    <mergeCell ref="A55:C55"/>
  </mergeCells>
  <pageMargins left="0.51181102362204722" right="0.51181102362204722" top="0.59055118110236227" bottom="0.59055118110236227" header="0.11811023622047245" footer="0.11811023622047245"/>
  <pageSetup paperSize="9" scale="3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115"/>
  <sheetViews>
    <sheetView topLeftCell="A72" zoomScale="90" zoomScaleNormal="90" workbookViewId="0">
      <selection sqref="A1:H83"/>
    </sheetView>
  </sheetViews>
  <sheetFormatPr defaultRowHeight="12.75" x14ac:dyDescent="0.2"/>
  <cols>
    <col min="1" max="1" width="51.28515625" style="1" customWidth="1"/>
    <col min="2" max="2" width="15.28515625" style="1" customWidth="1"/>
    <col min="3" max="3" width="11.140625" style="1" customWidth="1"/>
    <col min="4" max="6" width="13.85546875" style="1" customWidth="1"/>
    <col min="7" max="7" width="20" style="1" bestFit="1" customWidth="1"/>
    <col min="8" max="8" width="17.85546875" style="1" bestFit="1" customWidth="1"/>
    <col min="9" max="10" width="12.85546875" style="1" bestFit="1" customWidth="1"/>
    <col min="11" max="16384" width="9.140625" style="1"/>
  </cols>
  <sheetData>
    <row r="1" spans="1:19" ht="19.5" x14ac:dyDescent="0.2">
      <c r="A1" s="247" t="s">
        <v>326</v>
      </c>
      <c r="B1" s="247"/>
      <c r="C1" s="247"/>
      <c r="D1" s="247"/>
      <c r="E1" s="247"/>
      <c r="F1" s="247"/>
      <c r="G1" s="247"/>
      <c r="H1" s="247"/>
    </row>
    <row r="2" spans="1:19" ht="16.5" thickBot="1" x14ac:dyDescent="0.25">
      <c r="A2" s="248" t="s">
        <v>64</v>
      </c>
      <c r="B2" s="248"/>
      <c r="C2" s="248"/>
      <c r="D2" s="248"/>
      <c r="E2" s="248"/>
      <c r="F2" s="248"/>
      <c r="G2" s="248"/>
      <c r="H2" s="248"/>
    </row>
    <row r="3" spans="1:19" ht="15.75" thickTop="1" x14ac:dyDescent="0.2">
      <c r="A3" s="242" t="s">
        <v>39</v>
      </c>
      <c r="B3" s="243"/>
      <c r="C3" s="243"/>
      <c r="D3" s="243"/>
      <c r="E3" s="243"/>
      <c r="F3" s="243"/>
      <c r="G3" s="243"/>
      <c r="H3" s="244"/>
    </row>
    <row r="4" spans="1:19" ht="30" x14ac:dyDescent="0.2">
      <c r="A4" s="52" t="s">
        <v>0</v>
      </c>
      <c r="B4" s="9" t="s">
        <v>1</v>
      </c>
      <c r="C4" s="9" t="s">
        <v>12</v>
      </c>
      <c r="D4" s="5" t="s">
        <v>46</v>
      </c>
      <c r="E4" s="8" t="s">
        <v>47</v>
      </c>
      <c r="F4" s="34" t="s">
        <v>48</v>
      </c>
      <c r="G4" s="140" t="s">
        <v>321</v>
      </c>
      <c r="H4" s="140" t="s">
        <v>322</v>
      </c>
    </row>
    <row r="5" spans="1:19" ht="15" x14ac:dyDescent="0.2">
      <c r="A5" s="78" t="s">
        <v>82</v>
      </c>
      <c r="B5" s="58" t="s">
        <v>83</v>
      </c>
      <c r="C5" s="57">
        <v>2</v>
      </c>
      <c r="D5" s="35">
        <v>12</v>
      </c>
      <c r="E5" s="36">
        <v>12</v>
      </c>
      <c r="F5" s="37">
        <f t="shared" ref="F5:F39" si="0">AVERAGE(D5:E5)</f>
        <v>12</v>
      </c>
      <c r="G5" s="100">
        <v>6.9356999999999998</v>
      </c>
      <c r="H5" s="24">
        <f t="shared" ref="H5:H39" si="1">G5*C5</f>
        <v>13.8714</v>
      </c>
    </row>
    <row r="6" spans="1:19" ht="15" x14ac:dyDescent="0.2">
      <c r="A6" s="78" t="s">
        <v>125</v>
      </c>
      <c r="B6" s="58" t="s">
        <v>205</v>
      </c>
      <c r="C6" s="57">
        <v>2</v>
      </c>
      <c r="D6" s="35">
        <v>14</v>
      </c>
      <c r="E6" s="36">
        <v>56</v>
      </c>
      <c r="F6" s="37">
        <f t="shared" si="0"/>
        <v>35</v>
      </c>
      <c r="G6" s="101">
        <v>9.1821999999999999</v>
      </c>
      <c r="H6" s="24">
        <f t="shared" si="1"/>
        <v>18.3644</v>
      </c>
    </row>
    <row r="7" spans="1:19" ht="15" x14ac:dyDescent="0.2">
      <c r="A7" s="78" t="s">
        <v>206</v>
      </c>
      <c r="B7" s="58" t="s">
        <v>207</v>
      </c>
      <c r="C7" s="57">
        <v>240</v>
      </c>
      <c r="D7" s="35">
        <v>1560</v>
      </c>
      <c r="E7" s="36">
        <v>432</v>
      </c>
      <c r="F7" s="37">
        <f t="shared" si="0"/>
        <v>996</v>
      </c>
      <c r="G7" s="101">
        <v>1.6208</v>
      </c>
      <c r="H7" s="24">
        <f t="shared" si="1"/>
        <v>388.99200000000002</v>
      </c>
      <c r="K7"/>
    </row>
    <row r="8" spans="1:19" ht="15" x14ac:dyDescent="0.2">
      <c r="A8" s="60" t="s">
        <v>87</v>
      </c>
      <c r="B8" s="127" t="s">
        <v>70</v>
      </c>
      <c r="C8" s="96">
        <v>4</v>
      </c>
      <c r="D8" s="35">
        <v>12.4</v>
      </c>
      <c r="E8" s="36">
        <v>20</v>
      </c>
      <c r="F8" s="37">
        <f t="shared" si="0"/>
        <v>16.2</v>
      </c>
      <c r="G8" s="101">
        <v>3.43</v>
      </c>
      <c r="H8" s="24">
        <f t="shared" si="1"/>
        <v>13.72</v>
      </c>
      <c r="K8"/>
    </row>
    <row r="9" spans="1:19" ht="15" x14ac:dyDescent="0.2">
      <c r="A9" s="60" t="s">
        <v>128</v>
      </c>
      <c r="B9" s="127" t="s">
        <v>70</v>
      </c>
      <c r="C9" s="96">
        <v>3</v>
      </c>
      <c r="D9" s="35">
        <v>27</v>
      </c>
      <c r="E9" s="36">
        <v>24</v>
      </c>
      <c r="F9" s="37">
        <f t="shared" si="0"/>
        <v>25.5</v>
      </c>
      <c r="G9" s="101">
        <v>9.8238000000000003</v>
      </c>
      <c r="H9" s="24">
        <f t="shared" si="1"/>
        <v>29.471400000000003</v>
      </c>
      <c r="K9"/>
    </row>
    <row r="10" spans="1:19" ht="15" x14ac:dyDescent="0.2">
      <c r="A10" s="60" t="s">
        <v>89</v>
      </c>
      <c r="B10" s="127" t="s">
        <v>67</v>
      </c>
      <c r="C10" s="96">
        <v>5</v>
      </c>
      <c r="D10" s="35">
        <v>50</v>
      </c>
      <c r="E10" s="36">
        <v>45</v>
      </c>
      <c r="F10" s="37">
        <f t="shared" si="0"/>
        <v>47.5</v>
      </c>
      <c r="G10" s="101">
        <v>10.39</v>
      </c>
      <c r="H10" s="24">
        <f t="shared" si="1"/>
        <v>51.95</v>
      </c>
      <c r="K10"/>
      <c r="R10" s="237"/>
      <c r="S10" s="237"/>
    </row>
    <row r="11" spans="1:19" ht="25.5" x14ac:dyDescent="0.2">
      <c r="A11" s="131" t="s">
        <v>208</v>
      </c>
      <c r="B11" s="127" t="s">
        <v>67</v>
      </c>
      <c r="C11" s="96">
        <v>10</v>
      </c>
      <c r="D11" s="35">
        <v>150</v>
      </c>
      <c r="E11" s="36">
        <v>140</v>
      </c>
      <c r="F11" s="37">
        <f t="shared" si="0"/>
        <v>145</v>
      </c>
      <c r="G11" s="101">
        <v>10.216699999999999</v>
      </c>
      <c r="H11" s="24">
        <f t="shared" si="1"/>
        <v>102.167</v>
      </c>
      <c r="K11"/>
      <c r="L11"/>
      <c r="M11"/>
      <c r="N11"/>
      <c r="O11"/>
      <c r="P11"/>
      <c r="Q11"/>
      <c r="R11" s="237"/>
      <c r="S11" s="237"/>
    </row>
    <row r="12" spans="1:19" ht="15" x14ac:dyDescent="0.2">
      <c r="A12" s="78" t="s">
        <v>91</v>
      </c>
      <c r="B12" s="58" t="s">
        <v>92</v>
      </c>
      <c r="C12" s="57">
        <v>4</v>
      </c>
      <c r="D12" s="35">
        <v>40</v>
      </c>
      <c r="E12" s="36">
        <v>60</v>
      </c>
      <c r="F12" s="37">
        <f t="shared" si="0"/>
        <v>50</v>
      </c>
      <c r="G12" s="101">
        <v>11.942299999999999</v>
      </c>
      <c r="H12" s="24">
        <f t="shared" si="1"/>
        <v>47.769199999999998</v>
      </c>
      <c r="K12"/>
      <c r="L12"/>
      <c r="M12"/>
      <c r="N12"/>
      <c r="O12"/>
      <c r="P12"/>
      <c r="Q12"/>
      <c r="R12"/>
      <c r="S12"/>
    </row>
    <row r="13" spans="1:19" ht="15" x14ac:dyDescent="0.2">
      <c r="A13" s="60" t="s">
        <v>209</v>
      </c>
      <c r="B13" s="127" t="s">
        <v>210</v>
      </c>
      <c r="C13" s="96">
        <v>5</v>
      </c>
      <c r="D13" s="35">
        <v>25</v>
      </c>
      <c r="E13" s="36">
        <v>80</v>
      </c>
      <c r="F13" s="37">
        <f t="shared" si="0"/>
        <v>52.5</v>
      </c>
      <c r="G13" s="101">
        <v>10.827999999999999</v>
      </c>
      <c r="H13" s="24">
        <f t="shared" si="1"/>
        <v>54.14</v>
      </c>
      <c r="K13"/>
    </row>
    <row r="14" spans="1:19" ht="25.5" x14ac:dyDescent="0.2">
      <c r="A14" s="78" t="s">
        <v>211</v>
      </c>
      <c r="B14" s="128" t="s">
        <v>212</v>
      </c>
      <c r="C14" s="56">
        <v>3</v>
      </c>
      <c r="D14" s="35">
        <v>15</v>
      </c>
      <c r="E14" s="36">
        <v>36</v>
      </c>
      <c r="F14" s="37">
        <f t="shared" si="0"/>
        <v>25.5</v>
      </c>
      <c r="G14" s="101">
        <v>4.21</v>
      </c>
      <c r="H14" s="24">
        <f t="shared" si="1"/>
        <v>12.629999999999999</v>
      </c>
      <c r="K14"/>
      <c r="L14" s="237"/>
      <c r="M14" s="237"/>
      <c r="N14" s="237"/>
      <c r="O14"/>
    </row>
    <row r="15" spans="1:19" ht="38.25" x14ac:dyDescent="0.2">
      <c r="A15" s="78" t="s">
        <v>213</v>
      </c>
      <c r="B15" s="129" t="s">
        <v>214</v>
      </c>
      <c r="C15" s="57">
        <v>1</v>
      </c>
      <c r="D15" s="35">
        <v>235</v>
      </c>
      <c r="E15" s="36">
        <v>6</v>
      </c>
      <c r="F15" s="37">
        <f t="shared" si="0"/>
        <v>120.5</v>
      </c>
      <c r="G15" s="101">
        <v>46.722999999999999</v>
      </c>
      <c r="H15" s="24">
        <f t="shared" si="1"/>
        <v>46.722999999999999</v>
      </c>
    </row>
    <row r="16" spans="1:19" ht="38.25" x14ac:dyDescent="0.2">
      <c r="A16" s="78" t="s">
        <v>95</v>
      </c>
      <c r="B16" s="58" t="s">
        <v>215</v>
      </c>
      <c r="C16" s="57">
        <v>0.5</v>
      </c>
      <c r="D16" s="35">
        <v>3</v>
      </c>
      <c r="E16" s="36">
        <v>2.5</v>
      </c>
      <c r="F16" s="37">
        <f t="shared" si="0"/>
        <v>2.75</v>
      </c>
      <c r="G16" s="102">
        <v>28.733000000000001</v>
      </c>
      <c r="H16" s="24">
        <f t="shared" si="1"/>
        <v>14.3665</v>
      </c>
    </row>
    <row r="17" spans="1:8" ht="15" x14ac:dyDescent="0.2">
      <c r="A17" s="60" t="s">
        <v>96</v>
      </c>
      <c r="B17" s="127" t="s">
        <v>70</v>
      </c>
      <c r="C17" s="96">
        <v>20</v>
      </c>
      <c r="D17" s="35">
        <v>120</v>
      </c>
      <c r="E17" s="36">
        <v>120</v>
      </c>
      <c r="F17" s="37">
        <f t="shared" si="0"/>
        <v>120</v>
      </c>
      <c r="G17" s="101">
        <v>13.458500000000001</v>
      </c>
      <c r="H17" s="24">
        <f t="shared" si="1"/>
        <v>269.17</v>
      </c>
    </row>
    <row r="18" spans="1:8" ht="15" x14ac:dyDescent="0.2">
      <c r="A18" s="60" t="s">
        <v>77</v>
      </c>
      <c r="B18" s="127" t="s">
        <v>70</v>
      </c>
      <c r="C18" s="96">
        <v>5</v>
      </c>
      <c r="D18" s="35">
        <v>15</v>
      </c>
      <c r="E18" s="36">
        <v>11.5</v>
      </c>
      <c r="F18" s="37">
        <f t="shared" si="0"/>
        <v>13.25</v>
      </c>
      <c r="G18" s="101">
        <v>2.52</v>
      </c>
      <c r="H18" s="24">
        <f t="shared" si="1"/>
        <v>12.6</v>
      </c>
    </row>
    <row r="19" spans="1:8" ht="15" x14ac:dyDescent="0.2">
      <c r="A19" s="60" t="s">
        <v>97</v>
      </c>
      <c r="B19" s="127" t="s">
        <v>67</v>
      </c>
      <c r="C19" s="96">
        <v>10</v>
      </c>
      <c r="D19" s="35">
        <v>10</v>
      </c>
      <c r="E19" s="36">
        <v>19</v>
      </c>
      <c r="F19" s="37">
        <f t="shared" si="0"/>
        <v>14.5</v>
      </c>
      <c r="G19" s="101">
        <v>1.048</v>
      </c>
      <c r="H19" s="24">
        <f t="shared" si="1"/>
        <v>10.48</v>
      </c>
    </row>
    <row r="20" spans="1:8" ht="25.5" x14ac:dyDescent="0.2">
      <c r="A20" s="78" t="s">
        <v>216</v>
      </c>
      <c r="B20" s="128" t="s">
        <v>217</v>
      </c>
      <c r="C20" s="56">
        <v>10</v>
      </c>
      <c r="D20" s="35">
        <v>25</v>
      </c>
      <c r="E20" s="36">
        <v>29</v>
      </c>
      <c r="F20" s="37">
        <f t="shared" si="0"/>
        <v>27</v>
      </c>
      <c r="G20" s="103">
        <v>3.1739999999999999</v>
      </c>
      <c r="H20" s="24">
        <f t="shared" si="1"/>
        <v>31.74</v>
      </c>
    </row>
    <row r="21" spans="1:8" ht="15" x14ac:dyDescent="0.2">
      <c r="A21" s="60" t="s">
        <v>218</v>
      </c>
      <c r="B21" s="127" t="s">
        <v>70</v>
      </c>
      <c r="C21" s="96">
        <v>2</v>
      </c>
      <c r="D21" s="35">
        <v>10</v>
      </c>
      <c r="E21" s="36">
        <v>8</v>
      </c>
      <c r="F21" s="37">
        <f t="shared" si="0"/>
        <v>9</v>
      </c>
      <c r="G21" s="101">
        <v>5.9</v>
      </c>
      <c r="H21" s="24">
        <f t="shared" si="1"/>
        <v>11.8</v>
      </c>
    </row>
    <row r="22" spans="1:8" ht="15" x14ac:dyDescent="0.2">
      <c r="A22" s="60" t="s">
        <v>219</v>
      </c>
      <c r="B22" s="130" t="s">
        <v>220</v>
      </c>
      <c r="C22" s="97">
        <v>1</v>
      </c>
      <c r="D22" s="35">
        <v>15</v>
      </c>
      <c r="E22" s="36">
        <v>5.9</v>
      </c>
      <c r="F22" s="37">
        <f t="shared" si="0"/>
        <v>10.45</v>
      </c>
      <c r="G22" s="101">
        <v>10.199299999999999</v>
      </c>
      <c r="H22" s="24">
        <f t="shared" si="1"/>
        <v>10.199299999999999</v>
      </c>
    </row>
    <row r="23" spans="1:8" ht="25.5" x14ac:dyDescent="0.2">
      <c r="A23" s="60" t="s">
        <v>221</v>
      </c>
      <c r="B23" s="127" t="s">
        <v>67</v>
      </c>
      <c r="C23" s="96">
        <v>28</v>
      </c>
      <c r="D23" s="35">
        <v>72.8</v>
      </c>
      <c r="E23" s="36">
        <v>308</v>
      </c>
      <c r="F23" s="37">
        <f t="shared" si="0"/>
        <v>190.4</v>
      </c>
      <c r="G23" s="101">
        <v>3.0007999999999999</v>
      </c>
      <c r="H23" s="24">
        <f t="shared" si="1"/>
        <v>84.022400000000005</v>
      </c>
    </row>
    <row r="24" spans="1:8" ht="15" x14ac:dyDescent="0.2">
      <c r="A24" s="60" t="s">
        <v>100</v>
      </c>
      <c r="B24" s="127" t="s">
        <v>67</v>
      </c>
      <c r="C24" s="96">
        <v>10</v>
      </c>
      <c r="D24" s="35">
        <v>60</v>
      </c>
      <c r="E24" s="36">
        <v>39</v>
      </c>
      <c r="F24" s="37">
        <f t="shared" si="0"/>
        <v>49.5</v>
      </c>
      <c r="G24" s="101">
        <v>5.2016999999999998</v>
      </c>
      <c r="H24" s="24">
        <f t="shared" si="1"/>
        <v>52.016999999999996</v>
      </c>
    </row>
    <row r="25" spans="1:8" ht="15" x14ac:dyDescent="0.2">
      <c r="A25" s="60" t="s">
        <v>222</v>
      </c>
      <c r="B25" s="130" t="s">
        <v>223</v>
      </c>
      <c r="C25" s="97">
        <v>2</v>
      </c>
      <c r="D25" s="35">
        <v>12</v>
      </c>
      <c r="E25" s="36">
        <v>26</v>
      </c>
      <c r="F25" s="37">
        <f t="shared" si="0"/>
        <v>19</v>
      </c>
      <c r="G25" s="104">
        <v>3.51</v>
      </c>
      <c r="H25" s="24">
        <f t="shared" si="1"/>
        <v>7.02</v>
      </c>
    </row>
    <row r="26" spans="1:8" ht="15" x14ac:dyDescent="0.2">
      <c r="A26" s="60" t="s">
        <v>101</v>
      </c>
      <c r="B26" s="127" t="s">
        <v>67</v>
      </c>
      <c r="C26" s="96">
        <v>10</v>
      </c>
      <c r="D26" s="35">
        <v>61</v>
      </c>
      <c r="E26" s="36">
        <v>30</v>
      </c>
      <c r="F26" s="37">
        <f t="shared" si="0"/>
        <v>45.5</v>
      </c>
      <c r="G26" s="101">
        <v>2.9066999999999998</v>
      </c>
      <c r="H26" s="24">
        <f t="shared" si="1"/>
        <v>29.067</v>
      </c>
    </row>
    <row r="27" spans="1:8" ht="15" x14ac:dyDescent="0.2">
      <c r="A27" s="60" t="s">
        <v>224</v>
      </c>
      <c r="B27" s="127" t="s">
        <v>67</v>
      </c>
      <c r="C27" s="96">
        <v>3</v>
      </c>
      <c r="D27" s="35">
        <v>15</v>
      </c>
      <c r="E27" s="36">
        <v>12</v>
      </c>
      <c r="F27" s="37">
        <f t="shared" si="0"/>
        <v>13.5</v>
      </c>
      <c r="G27" s="101">
        <v>3.7275</v>
      </c>
      <c r="H27" s="24">
        <f t="shared" si="1"/>
        <v>11.182500000000001</v>
      </c>
    </row>
    <row r="28" spans="1:8" ht="25.5" x14ac:dyDescent="0.2">
      <c r="A28" s="60" t="s">
        <v>225</v>
      </c>
      <c r="B28" s="127" t="s">
        <v>67</v>
      </c>
      <c r="C28" s="96">
        <v>10</v>
      </c>
      <c r="D28" s="35">
        <v>150</v>
      </c>
      <c r="E28" s="36">
        <v>780</v>
      </c>
      <c r="F28" s="37">
        <f t="shared" si="0"/>
        <v>465</v>
      </c>
      <c r="G28" s="101">
        <v>3.2762500000000001</v>
      </c>
      <c r="H28" s="24">
        <f t="shared" si="1"/>
        <v>32.762500000000003</v>
      </c>
    </row>
    <row r="29" spans="1:8" ht="25.5" x14ac:dyDescent="0.2">
      <c r="A29" s="60" t="s">
        <v>226</v>
      </c>
      <c r="B29" s="127" t="s">
        <v>103</v>
      </c>
      <c r="C29" s="96">
        <v>6</v>
      </c>
      <c r="D29" s="35">
        <v>210</v>
      </c>
      <c r="E29" s="36">
        <v>138</v>
      </c>
      <c r="F29" s="37">
        <f t="shared" si="0"/>
        <v>174</v>
      </c>
      <c r="G29" s="101">
        <v>15.8133</v>
      </c>
      <c r="H29" s="24">
        <f t="shared" si="1"/>
        <v>94.879800000000003</v>
      </c>
    </row>
    <row r="30" spans="1:8" ht="15" x14ac:dyDescent="0.2">
      <c r="A30" s="60" t="s">
        <v>227</v>
      </c>
      <c r="B30" s="127" t="s">
        <v>67</v>
      </c>
      <c r="C30" s="96">
        <v>2</v>
      </c>
      <c r="D30" s="35">
        <v>14</v>
      </c>
      <c r="E30" s="36">
        <v>33.200000000000003</v>
      </c>
      <c r="F30" s="37">
        <f t="shared" si="0"/>
        <v>23.6</v>
      </c>
      <c r="G30" s="101">
        <v>3.335</v>
      </c>
      <c r="H30" s="24">
        <f t="shared" si="1"/>
        <v>6.67</v>
      </c>
    </row>
    <row r="31" spans="1:8" ht="15" x14ac:dyDescent="0.2">
      <c r="A31" s="60" t="s">
        <v>228</v>
      </c>
      <c r="B31" s="127" t="s">
        <v>67</v>
      </c>
      <c r="C31" s="96">
        <v>3</v>
      </c>
      <c r="D31" s="35">
        <v>15</v>
      </c>
      <c r="E31" s="36">
        <v>15</v>
      </c>
      <c r="F31" s="37">
        <f t="shared" si="0"/>
        <v>15</v>
      </c>
      <c r="G31" s="101">
        <v>7.01</v>
      </c>
      <c r="H31" s="24">
        <f t="shared" si="1"/>
        <v>21.03</v>
      </c>
    </row>
    <row r="32" spans="1:8" ht="15" x14ac:dyDescent="0.2">
      <c r="A32" s="60" t="s">
        <v>229</v>
      </c>
      <c r="B32" s="130" t="s">
        <v>230</v>
      </c>
      <c r="C32" s="97">
        <v>1</v>
      </c>
      <c r="D32" s="35">
        <v>19</v>
      </c>
      <c r="E32" s="36">
        <v>22</v>
      </c>
      <c r="F32" s="37">
        <f t="shared" si="0"/>
        <v>20.5</v>
      </c>
      <c r="G32" s="103">
        <v>8.4</v>
      </c>
      <c r="H32" s="24">
        <f t="shared" si="1"/>
        <v>8.4</v>
      </c>
    </row>
    <row r="33" spans="1:8" ht="15" x14ac:dyDescent="0.2">
      <c r="A33" s="60" t="s">
        <v>231</v>
      </c>
      <c r="B33" s="127" t="s">
        <v>83</v>
      </c>
      <c r="C33" s="96">
        <v>2</v>
      </c>
      <c r="D33" s="35">
        <v>20</v>
      </c>
      <c r="E33" s="36">
        <v>24</v>
      </c>
      <c r="F33" s="37">
        <f t="shared" si="0"/>
        <v>22</v>
      </c>
      <c r="G33" s="103">
        <v>7.7106000000000003</v>
      </c>
      <c r="H33" s="24">
        <f t="shared" si="1"/>
        <v>15.421200000000001</v>
      </c>
    </row>
    <row r="34" spans="1:8" ht="15" x14ac:dyDescent="0.2">
      <c r="A34" s="60" t="s">
        <v>232</v>
      </c>
      <c r="B34" s="127" t="s">
        <v>70</v>
      </c>
      <c r="C34" s="96">
        <v>3</v>
      </c>
      <c r="D34" s="35">
        <v>135</v>
      </c>
      <c r="E34" s="36">
        <v>36</v>
      </c>
      <c r="F34" s="37">
        <f t="shared" si="0"/>
        <v>85.5</v>
      </c>
      <c r="G34" s="101">
        <v>6.52</v>
      </c>
      <c r="H34" s="24">
        <f t="shared" si="1"/>
        <v>19.559999999999999</v>
      </c>
    </row>
    <row r="35" spans="1:8" ht="15" x14ac:dyDescent="0.2">
      <c r="A35" s="60" t="s">
        <v>177</v>
      </c>
      <c r="B35" s="127" t="s">
        <v>67</v>
      </c>
      <c r="C35" s="96">
        <v>25</v>
      </c>
      <c r="D35" s="35">
        <v>75</v>
      </c>
      <c r="E35" s="36">
        <v>11.25</v>
      </c>
      <c r="F35" s="37">
        <f t="shared" si="0"/>
        <v>43.125</v>
      </c>
      <c r="G35" s="101">
        <v>6.08</v>
      </c>
      <c r="H35" s="24">
        <f t="shared" si="1"/>
        <v>152</v>
      </c>
    </row>
    <row r="36" spans="1:8" ht="15" x14ac:dyDescent="0.2">
      <c r="A36" s="60" t="s">
        <v>233</v>
      </c>
      <c r="B36" s="127" t="s">
        <v>67</v>
      </c>
      <c r="C36" s="96">
        <v>100</v>
      </c>
      <c r="D36" s="35">
        <v>50</v>
      </c>
      <c r="E36" s="36">
        <v>25</v>
      </c>
      <c r="F36" s="37">
        <f t="shared" si="0"/>
        <v>37.5</v>
      </c>
      <c r="G36" s="101">
        <v>0.23838300000000001</v>
      </c>
      <c r="H36" s="24">
        <f t="shared" si="1"/>
        <v>23.8383</v>
      </c>
    </row>
    <row r="37" spans="1:8" ht="15" x14ac:dyDescent="0.2">
      <c r="A37" s="60" t="s">
        <v>234</v>
      </c>
      <c r="B37" s="127" t="s">
        <v>67</v>
      </c>
      <c r="C37" s="96">
        <v>100</v>
      </c>
      <c r="D37" s="35">
        <v>70</v>
      </c>
      <c r="E37" s="36">
        <v>25</v>
      </c>
      <c r="F37" s="37">
        <f t="shared" si="0"/>
        <v>47.5</v>
      </c>
      <c r="G37" s="101">
        <v>0.39719500000000002</v>
      </c>
      <c r="H37" s="24">
        <f t="shared" si="1"/>
        <v>39.719500000000004</v>
      </c>
    </row>
    <row r="38" spans="1:8" ht="15" x14ac:dyDescent="0.2">
      <c r="A38" s="60" t="s">
        <v>235</v>
      </c>
      <c r="B38" s="127" t="s">
        <v>70</v>
      </c>
      <c r="C38" s="98">
        <v>1</v>
      </c>
      <c r="D38" s="35">
        <v>7</v>
      </c>
      <c r="E38" s="36">
        <v>9</v>
      </c>
      <c r="F38" s="37">
        <f t="shared" si="0"/>
        <v>8</v>
      </c>
      <c r="G38" s="101">
        <v>13.65</v>
      </c>
      <c r="H38" s="24">
        <f t="shared" si="1"/>
        <v>13.65</v>
      </c>
    </row>
    <row r="39" spans="1:8" ht="15" x14ac:dyDescent="0.2">
      <c r="A39" s="78" t="s">
        <v>236</v>
      </c>
      <c r="B39" s="127" t="s">
        <v>83</v>
      </c>
      <c r="C39" s="57">
        <v>0.5</v>
      </c>
      <c r="D39" s="35">
        <v>2.5</v>
      </c>
      <c r="E39" s="36">
        <v>9.25</v>
      </c>
      <c r="F39" s="37">
        <f t="shared" si="0"/>
        <v>5.875</v>
      </c>
      <c r="G39" s="103">
        <v>20.7729</v>
      </c>
      <c r="H39" s="24">
        <f t="shared" si="1"/>
        <v>10.38645</v>
      </c>
    </row>
    <row r="40" spans="1:8" ht="15" x14ac:dyDescent="0.2">
      <c r="A40" s="245" t="s">
        <v>31</v>
      </c>
      <c r="B40" s="246"/>
      <c r="C40" s="246"/>
      <c r="D40" s="38">
        <f>SUM(D5:D39)</f>
        <v>3326.7000000000003</v>
      </c>
      <c r="E40" s="137">
        <f>SUM(E5:E39)</f>
        <v>2649.6</v>
      </c>
      <c r="F40" s="38">
        <f>SUM(F5:F39)</f>
        <v>2988.15</v>
      </c>
      <c r="G40" s="25"/>
      <c r="H40" s="25">
        <f>SUM(H5:H39)</f>
        <v>1761.7808499999999</v>
      </c>
    </row>
    <row r="41" spans="1:8" ht="15.75" thickBot="1" x14ac:dyDescent="0.25">
      <c r="A41" s="238"/>
      <c r="B41" s="238"/>
      <c r="C41" s="238"/>
      <c r="D41" s="238"/>
      <c r="E41" s="238"/>
      <c r="F41" s="238"/>
      <c r="G41" s="23"/>
      <c r="H41" s="23"/>
    </row>
    <row r="42" spans="1:8" ht="15.75" thickTop="1" x14ac:dyDescent="0.25">
      <c r="A42" s="239" t="s">
        <v>38</v>
      </c>
      <c r="B42" s="240"/>
      <c r="C42" s="240"/>
      <c r="D42" s="240"/>
      <c r="E42" s="240"/>
      <c r="F42" s="240"/>
      <c r="G42" s="240"/>
      <c r="H42" s="241"/>
    </row>
    <row r="43" spans="1:8" ht="30" x14ac:dyDescent="0.2">
      <c r="A43" s="9" t="s">
        <v>0</v>
      </c>
      <c r="B43" s="9" t="s">
        <v>1</v>
      </c>
      <c r="C43" s="9" t="s">
        <v>12</v>
      </c>
      <c r="D43" s="5" t="s">
        <v>46</v>
      </c>
      <c r="E43" s="8" t="s">
        <v>47</v>
      </c>
      <c r="F43" s="34" t="s">
        <v>48</v>
      </c>
      <c r="G43" s="140" t="s">
        <v>321</v>
      </c>
      <c r="H43" s="140" t="s">
        <v>322</v>
      </c>
    </row>
    <row r="44" spans="1:8" ht="15" x14ac:dyDescent="0.2">
      <c r="A44" s="74" t="s">
        <v>237</v>
      </c>
      <c r="B44" s="105" t="s">
        <v>67</v>
      </c>
      <c r="C44" s="105">
        <v>2</v>
      </c>
      <c r="D44" s="10">
        <v>15.83</v>
      </c>
      <c r="E44" s="36">
        <v>1.67</v>
      </c>
      <c r="F44" s="37">
        <f t="shared" ref="F44:F75" si="2">AVERAGE(D44:E44)</f>
        <v>8.75</v>
      </c>
      <c r="G44" s="110">
        <v>42.123800000000003</v>
      </c>
      <c r="H44" s="24">
        <f t="shared" ref="H44:H75" si="3">G44*C44/12</f>
        <v>7.0206333333333335</v>
      </c>
    </row>
    <row r="45" spans="1:8" ht="15" x14ac:dyDescent="0.2">
      <c r="A45" s="74" t="s">
        <v>238</v>
      </c>
      <c r="B45" s="105" t="s">
        <v>67</v>
      </c>
      <c r="C45" s="105">
        <v>1</v>
      </c>
      <c r="D45" s="10">
        <v>1.25</v>
      </c>
      <c r="E45" s="36">
        <v>0.67</v>
      </c>
      <c r="F45" s="37">
        <f t="shared" si="2"/>
        <v>0.96</v>
      </c>
      <c r="G45" s="110">
        <v>14.0975</v>
      </c>
      <c r="H45" s="24">
        <f t="shared" si="3"/>
        <v>1.1747916666666667</v>
      </c>
    </row>
    <row r="46" spans="1:8" ht="15" x14ac:dyDescent="0.2">
      <c r="A46" s="74" t="s">
        <v>239</v>
      </c>
      <c r="B46" s="105" t="s">
        <v>67</v>
      </c>
      <c r="C46" s="105">
        <v>2</v>
      </c>
      <c r="D46" s="10">
        <v>4.17</v>
      </c>
      <c r="E46" s="36">
        <v>3.33</v>
      </c>
      <c r="F46" s="37">
        <f t="shared" si="2"/>
        <v>3.75</v>
      </c>
      <c r="G46" s="110">
        <v>17.125699999999998</v>
      </c>
      <c r="H46" s="24">
        <f t="shared" si="3"/>
        <v>2.8542833333333331</v>
      </c>
    </row>
    <row r="47" spans="1:8" ht="25.5" x14ac:dyDescent="0.2">
      <c r="A47" s="74" t="s">
        <v>240</v>
      </c>
      <c r="B47" s="105" t="s">
        <v>67</v>
      </c>
      <c r="C47" s="105">
        <v>2</v>
      </c>
      <c r="D47" s="10">
        <v>14.17</v>
      </c>
      <c r="E47" s="36">
        <v>10</v>
      </c>
      <c r="F47" s="37">
        <f t="shared" si="2"/>
        <v>12.085000000000001</v>
      </c>
      <c r="G47" s="110">
        <v>39.3125</v>
      </c>
      <c r="H47" s="24">
        <f t="shared" si="3"/>
        <v>6.552083333333333</v>
      </c>
    </row>
    <row r="48" spans="1:8" ht="15" x14ac:dyDescent="0.2">
      <c r="A48" s="74" t="s">
        <v>241</v>
      </c>
      <c r="B48" s="105" t="s">
        <v>67</v>
      </c>
      <c r="C48" s="105">
        <v>1</v>
      </c>
      <c r="D48" s="10">
        <v>7.5</v>
      </c>
      <c r="E48" s="36">
        <v>7.5</v>
      </c>
      <c r="F48" s="37">
        <f t="shared" si="2"/>
        <v>7.5</v>
      </c>
      <c r="G48" s="110">
        <v>47.066699999999997</v>
      </c>
      <c r="H48" s="24">
        <f t="shared" si="3"/>
        <v>3.9222249999999996</v>
      </c>
    </row>
    <row r="49" spans="1:8" ht="38.25" x14ac:dyDescent="0.2">
      <c r="A49" s="74" t="s">
        <v>242</v>
      </c>
      <c r="B49" s="105" t="s">
        <v>67</v>
      </c>
      <c r="C49" s="105">
        <v>1</v>
      </c>
      <c r="D49" s="10">
        <v>66.67</v>
      </c>
      <c r="E49" s="36">
        <v>458.33</v>
      </c>
      <c r="F49" s="37">
        <f t="shared" si="2"/>
        <v>262.5</v>
      </c>
      <c r="G49" s="110">
        <v>974.08860000000004</v>
      </c>
      <c r="H49" s="24">
        <f t="shared" si="3"/>
        <v>81.174050000000008</v>
      </c>
    </row>
    <row r="50" spans="1:8" ht="15" x14ac:dyDescent="0.2">
      <c r="A50" s="74" t="s">
        <v>243</v>
      </c>
      <c r="B50" s="105" t="s">
        <v>67</v>
      </c>
      <c r="C50" s="105">
        <v>25</v>
      </c>
      <c r="D50" s="10">
        <v>104.17</v>
      </c>
      <c r="E50" s="36">
        <v>72.92</v>
      </c>
      <c r="F50" s="37">
        <f t="shared" si="2"/>
        <v>88.545000000000002</v>
      </c>
      <c r="G50" s="110">
        <v>27.02</v>
      </c>
      <c r="H50" s="24">
        <f t="shared" si="3"/>
        <v>56.291666666666664</v>
      </c>
    </row>
    <row r="51" spans="1:8" ht="15" x14ac:dyDescent="0.2">
      <c r="A51" s="74" t="s">
        <v>244</v>
      </c>
      <c r="B51" s="105" t="s">
        <v>67</v>
      </c>
      <c r="C51" s="105">
        <v>4</v>
      </c>
      <c r="D51" s="10">
        <v>33.33</v>
      </c>
      <c r="E51" s="36">
        <v>43.33</v>
      </c>
      <c r="F51" s="37">
        <f t="shared" si="2"/>
        <v>38.33</v>
      </c>
      <c r="G51" s="110">
        <v>319.54000000000002</v>
      </c>
      <c r="H51" s="24">
        <f t="shared" si="3"/>
        <v>106.51333333333334</v>
      </c>
    </row>
    <row r="52" spans="1:8" ht="25.5" x14ac:dyDescent="0.2">
      <c r="A52" s="74" t="s">
        <v>245</v>
      </c>
      <c r="B52" s="105" t="s">
        <v>67</v>
      </c>
      <c r="C52" s="105">
        <v>2</v>
      </c>
      <c r="D52" s="10">
        <v>13.33</v>
      </c>
      <c r="E52" s="36">
        <v>6.67</v>
      </c>
      <c r="F52" s="37">
        <f t="shared" si="2"/>
        <v>10</v>
      </c>
      <c r="G52" s="110">
        <v>45.625</v>
      </c>
      <c r="H52" s="24">
        <f t="shared" si="3"/>
        <v>7.604166666666667</v>
      </c>
    </row>
    <row r="53" spans="1:8" ht="15" x14ac:dyDescent="0.2">
      <c r="A53" s="74" t="s">
        <v>246</v>
      </c>
      <c r="B53" s="105" t="s">
        <v>67</v>
      </c>
      <c r="C53" s="105">
        <v>24</v>
      </c>
      <c r="D53" s="10">
        <v>120</v>
      </c>
      <c r="E53" s="36">
        <v>18</v>
      </c>
      <c r="F53" s="37">
        <f t="shared" si="2"/>
        <v>69</v>
      </c>
      <c r="G53" s="110">
        <v>3.5362</v>
      </c>
      <c r="H53" s="24">
        <f t="shared" si="3"/>
        <v>7.0723999999999991</v>
      </c>
    </row>
    <row r="54" spans="1:8" ht="15" x14ac:dyDescent="0.2">
      <c r="A54" s="74" t="s">
        <v>247</v>
      </c>
      <c r="B54" s="105" t="s">
        <v>67</v>
      </c>
      <c r="C54" s="105">
        <v>24</v>
      </c>
      <c r="D54" s="10">
        <v>10</v>
      </c>
      <c r="E54" s="36">
        <v>12</v>
      </c>
      <c r="F54" s="37">
        <f t="shared" si="2"/>
        <v>11</v>
      </c>
      <c r="G54" s="110">
        <v>6.3231000000000002</v>
      </c>
      <c r="H54" s="24">
        <f t="shared" si="3"/>
        <v>12.6462</v>
      </c>
    </row>
    <row r="55" spans="1:8" ht="15" x14ac:dyDescent="0.2">
      <c r="A55" s="74" t="s">
        <v>182</v>
      </c>
      <c r="B55" s="105" t="s">
        <v>67</v>
      </c>
      <c r="C55" s="105">
        <v>1</v>
      </c>
      <c r="D55" s="10">
        <v>1.25</v>
      </c>
      <c r="E55" s="36">
        <v>0.67</v>
      </c>
      <c r="F55" s="37">
        <f t="shared" si="2"/>
        <v>0.96</v>
      </c>
      <c r="G55" s="110">
        <v>4.6675000000000004</v>
      </c>
      <c r="H55" s="24">
        <f t="shared" si="3"/>
        <v>0.38895833333333335</v>
      </c>
    </row>
    <row r="56" spans="1:8" ht="15" x14ac:dyDescent="0.2">
      <c r="A56" s="74" t="s">
        <v>248</v>
      </c>
      <c r="B56" s="105" t="s">
        <v>67</v>
      </c>
      <c r="C56" s="105">
        <v>1</v>
      </c>
      <c r="D56" s="10">
        <v>1.67</v>
      </c>
      <c r="E56" s="36">
        <v>1.33</v>
      </c>
      <c r="F56" s="37">
        <f t="shared" si="2"/>
        <v>1.5</v>
      </c>
      <c r="G56" s="110">
        <v>10.9893</v>
      </c>
      <c r="H56" s="24">
        <f t="shared" si="3"/>
        <v>0.91577500000000001</v>
      </c>
    </row>
    <row r="57" spans="1:8" ht="15" x14ac:dyDescent="0.2">
      <c r="A57" s="74" t="s">
        <v>151</v>
      </c>
      <c r="B57" s="105" t="s">
        <v>67</v>
      </c>
      <c r="C57" s="105">
        <v>4</v>
      </c>
      <c r="D57" s="10">
        <v>18.329999999999998</v>
      </c>
      <c r="E57" s="36">
        <v>16.670000000000002</v>
      </c>
      <c r="F57" s="37">
        <f t="shared" si="2"/>
        <v>17.5</v>
      </c>
      <c r="G57" s="110">
        <v>32.6648</v>
      </c>
      <c r="H57" s="24">
        <f t="shared" si="3"/>
        <v>10.888266666666667</v>
      </c>
    </row>
    <row r="58" spans="1:8" ht="15" x14ac:dyDescent="0.2">
      <c r="A58" s="74" t="s">
        <v>249</v>
      </c>
      <c r="B58" s="105" t="s">
        <v>67</v>
      </c>
      <c r="C58" s="105">
        <v>1</v>
      </c>
      <c r="D58" s="10">
        <v>16.670000000000002</v>
      </c>
      <c r="E58" s="36">
        <v>66.67</v>
      </c>
      <c r="F58" s="37">
        <f t="shared" si="2"/>
        <v>41.67</v>
      </c>
      <c r="G58" s="110">
        <v>476.05799999999999</v>
      </c>
      <c r="H58" s="24">
        <f t="shared" si="3"/>
        <v>39.671500000000002</v>
      </c>
    </row>
    <row r="59" spans="1:8" ht="25.5" x14ac:dyDescent="0.2">
      <c r="A59" s="55" t="s">
        <v>250</v>
      </c>
      <c r="B59" s="105" t="s">
        <v>67</v>
      </c>
      <c r="C59" s="105">
        <v>1</v>
      </c>
      <c r="D59" s="10">
        <v>25</v>
      </c>
      <c r="E59" s="36">
        <v>18.75</v>
      </c>
      <c r="F59" s="37">
        <f t="shared" si="2"/>
        <v>21.875</v>
      </c>
      <c r="G59" s="110">
        <v>193.3006</v>
      </c>
      <c r="H59" s="24">
        <f t="shared" si="3"/>
        <v>16.108383333333332</v>
      </c>
    </row>
    <row r="60" spans="1:8" ht="15" x14ac:dyDescent="0.2">
      <c r="A60" s="74" t="s">
        <v>251</v>
      </c>
      <c r="B60" s="105" t="s">
        <v>67</v>
      </c>
      <c r="C60" s="105">
        <v>1</v>
      </c>
      <c r="D60" s="10">
        <v>3.75</v>
      </c>
      <c r="E60" s="36">
        <v>4.17</v>
      </c>
      <c r="F60" s="37">
        <f t="shared" si="2"/>
        <v>3.96</v>
      </c>
      <c r="G60" s="110">
        <v>23.091999999999999</v>
      </c>
      <c r="H60" s="24">
        <f t="shared" si="3"/>
        <v>1.9243333333333332</v>
      </c>
    </row>
    <row r="61" spans="1:8" ht="25.5" x14ac:dyDescent="0.2">
      <c r="A61" s="74" t="s">
        <v>252</v>
      </c>
      <c r="B61" s="105" t="s">
        <v>67</v>
      </c>
      <c r="C61" s="105">
        <v>1</v>
      </c>
      <c r="D61" s="10">
        <v>5</v>
      </c>
      <c r="E61" s="36">
        <v>7.5</v>
      </c>
      <c r="F61" s="37">
        <f t="shared" si="2"/>
        <v>6.25</v>
      </c>
      <c r="G61" s="110">
        <v>252.9367</v>
      </c>
      <c r="H61" s="24">
        <f t="shared" si="3"/>
        <v>21.078058333333335</v>
      </c>
    </row>
    <row r="62" spans="1:8" ht="15" x14ac:dyDescent="0.2">
      <c r="A62" s="74" t="s">
        <v>253</v>
      </c>
      <c r="B62" s="105" t="s">
        <v>67</v>
      </c>
      <c r="C62" s="105">
        <v>2</v>
      </c>
      <c r="D62" s="10">
        <v>1.67</v>
      </c>
      <c r="E62" s="36">
        <v>10</v>
      </c>
      <c r="F62" s="37">
        <f t="shared" si="2"/>
        <v>5.835</v>
      </c>
      <c r="G62" s="110">
        <v>12.666700000000001</v>
      </c>
      <c r="H62" s="24">
        <f t="shared" si="3"/>
        <v>2.1111166666666668</v>
      </c>
    </row>
    <row r="63" spans="1:8" ht="25.5" x14ac:dyDescent="0.2">
      <c r="A63" s="74" t="s">
        <v>254</v>
      </c>
      <c r="B63" s="105" t="s">
        <v>67</v>
      </c>
      <c r="C63" s="105">
        <v>4</v>
      </c>
      <c r="D63" s="10">
        <v>26.67</v>
      </c>
      <c r="E63" s="36">
        <v>25</v>
      </c>
      <c r="F63" s="37">
        <f t="shared" si="2"/>
        <v>25.835000000000001</v>
      </c>
      <c r="G63" s="110">
        <v>75.484499999999997</v>
      </c>
      <c r="H63" s="24">
        <f t="shared" si="3"/>
        <v>25.1615</v>
      </c>
    </row>
    <row r="64" spans="1:8" ht="25.5" x14ac:dyDescent="0.2">
      <c r="A64" s="74" t="s">
        <v>255</v>
      </c>
      <c r="B64" s="105" t="s">
        <v>67</v>
      </c>
      <c r="C64" s="105">
        <v>2</v>
      </c>
      <c r="D64" s="10">
        <v>12.5</v>
      </c>
      <c r="E64" s="36">
        <v>8</v>
      </c>
      <c r="F64" s="37">
        <f t="shared" si="2"/>
        <v>10.25</v>
      </c>
      <c r="G64" s="110">
        <v>42.609000000000002</v>
      </c>
      <c r="H64" s="24">
        <f t="shared" si="3"/>
        <v>7.1015000000000006</v>
      </c>
    </row>
    <row r="65" spans="1:8" ht="15" x14ac:dyDescent="0.2">
      <c r="A65" s="74" t="s">
        <v>256</v>
      </c>
      <c r="B65" s="105" t="s">
        <v>67</v>
      </c>
      <c r="C65" s="105">
        <v>2</v>
      </c>
      <c r="D65" s="10">
        <v>11.8</v>
      </c>
      <c r="E65" s="36">
        <v>13.67</v>
      </c>
      <c r="F65" s="37">
        <f t="shared" si="2"/>
        <v>12.734999999999999</v>
      </c>
      <c r="G65" s="110">
        <v>69.142499999999998</v>
      </c>
      <c r="H65" s="24">
        <f t="shared" si="3"/>
        <v>11.52375</v>
      </c>
    </row>
    <row r="66" spans="1:8" ht="25.5" x14ac:dyDescent="0.2">
      <c r="A66" s="74" t="s">
        <v>257</v>
      </c>
      <c r="B66" s="105" t="s">
        <v>67</v>
      </c>
      <c r="C66" s="105">
        <v>1</v>
      </c>
      <c r="D66" s="10">
        <v>2.92</v>
      </c>
      <c r="E66" s="36">
        <v>1.83</v>
      </c>
      <c r="F66" s="37">
        <f t="shared" si="2"/>
        <v>2.375</v>
      </c>
      <c r="G66" s="110">
        <v>11.8787</v>
      </c>
      <c r="H66" s="24">
        <f t="shared" si="3"/>
        <v>0.98989166666666673</v>
      </c>
    </row>
    <row r="67" spans="1:8" ht="15" x14ac:dyDescent="0.2">
      <c r="A67" s="74" t="s">
        <v>258</v>
      </c>
      <c r="B67" s="105" t="s">
        <v>67</v>
      </c>
      <c r="C67" s="105">
        <v>4</v>
      </c>
      <c r="D67" s="10">
        <v>6.67</v>
      </c>
      <c r="E67" s="36">
        <v>5.33</v>
      </c>
      <c r="F67" s="37">
        <f t="shared" si="2"/>
        <v>6</v>
      </c>
      <c r="G67" s="110">
        <v>17.388000000000002</v>
      </c>
      <c r="H67" s="24">
        <f t="shared" si="3"/>
        <v>5.7960000000000003</v>
      </c>
    </row>
    <row r="68" spans="1:8" ht="38.25" x14ac:dyDescent="0.2">
      <c r="A68" s="152" t="s">
        <v>259</v>
      </c>
      <c r="B68" s="162" t="s">
        <v>67</v>
      </c>
      <c r="C68" s="162">
        <v>1</v>
      </c>
      <c r="D68" s="154">
        <v>58.33</v>
      </c>
      <c r="E68" s="36">
        <v>108.33</v>
      </c>
      <c r="F68" s="155">
        <f t="shared" si="2"/>
        <v>83.33</v>
      </c>
      <c r="G68" s="156">
        <v>83.33</v>
      </c>
      <c r="H68" s="126">
        <f t="shared" si="3"/>
        <v>6.9441666666666668</v>
      </c>
    </row>
    <row r="69" spans="1:8" ht="25.5" x14ac:dyDescent="0.2">
      <c r="A69" s="74" t="s">
        <v>260</v>
      </c>
      <c r="B69" s="105" t="s">
        <v>67</v>
      </c>
      <c r="C69" s="105">
        <v>2</v>
      </c>
      <c r="D69" s="10">
        <v>5.83</v>
      </c>
      <c r="E69" s="36">
        <v>3.33</v>
      </c>
      <c r="F69" s="37">
        <f t="shared" si="2"/>
        <v>4.58</v>
      </c>
      <c r="G69" s="110">
        <v>6.8063000000000002</v>
      </c>
      <c r="H69" s="24">
        <f t="shared" si="3"/>
        <v>1.1343833333333333</v>
      </c>
    </row>
    <row r="70" spans="1:8" ht="25.5" x14ac:dyDescent="0.2">
      <c r="A70" s="74" t="s">
        <v>261</v>
      </c>
      <c r="B70" s="105" t="s">
        <v>67</v>
      </c>
      <c r="C70" s="105">
        <v>20</v>
      </c>
      <c r="D70" s="10">
        <v>75</v>
      </c>
      <c r="E70" s="36">
        <v>166.67</v>
      </c>
      <c r="F70" s="37">
        <f t="shared" si="2"/>
        <v>120.83499999999999</v>
      </c>
      <c r="G70" s="110">
        <v>19.013999999999999</v>
      </c>
      <c r="H70" s="24">
        <f t="shared" si="3"/>
        <v>31.689999999999998</v>
      </c>
    </row>
    <row r="71" spans="1:8" ht="38.25" x14ac:dyDescent="0.2">
      <c r="A71" s="74" t="s">
        <v>262</v>
      </c>
      <c r="B71" s="105" t="s">
        <v>67</v>
      </c>
      <c r="C71" s="105">
        <v>1</v>
      </c>
      <c r="D71" s="10">
        <v>7.5</v>
      </c>
      <c r="E71" s="36">
        <v>4.17</v>
      </c>
      <c r="F71" s="37">
        <f t="shared" si="2"/>
        <v>5.835</v>
      </c>
      <c r="G71" s="110">
        <v>44.900799999999997</v>
      </c>
      <c r="H71" s="24">
        <f t="shared" si="3"/>
        <v>3.7417333333333329</v>
      </c>
    </row>
    <row r="72" spans="1:8" ht="25.5" x14ac:dyDescent="0.2">
      <c r="A72" s="55" t="s">
        <v>263</v>
      </c>
      <c r="B72" s="105" t="s">
        <v>67</v>
      </c>
      <c r="C72" s="105">
        <v>4</v>
      </c>
      <c r="D72" s="10">
        <v>5</v>
      </c>
      <c r="E72" s="36">
        <v>5</v>
      </c>
      <c r="F72" s="37">
        <f t="shared" si="2"/>
        <v>5</v>
      </c>
      <c r="G72" s="110">
        <v>12.43</v>
      </c>
      <c r="H72" s="24">
        <f t="shared" si="3"/>
        <v>4.1433333333333335</v>
      </c>
    </row>
    <row r="73" spans="1:8" ht="25.5" x14ac:dyDescent="0.2">
      <c r="A73" s="74" t="s">
        <v>264</v>
      </c>
      <c r="B73" s="105" t="s">
        <v>67</v>
      </c>
      <c r="C73" s="105">
        <v>4</v>
      </c>
      <c r="D73" s="10">
        <v>3.33</v>
      </c>
      <c r="E73" s="36">
        <v>14</v>
      </c>
      <c r="F73" s="37">
        <f t="shared" si="2"/>
        <v>8.6649999999999991</v>
      </c>
      <c r="G73" s="110">
        <v>9.2624999999999993</v>
      </c>
      <c r="H73" s="24">
        <f t="shared" si="3"/>
        <v>3.0874999999999999</v>
      </c>
    </row>
    <row r="74" spans="1:8" ht="15" x14ac:dyDescent="0.2">
      <c r="A74" s="74" t="s">
        <v>265</v>
      </c>
      <c r="B74" s="105" t="s">
        <v>67</v>
      </c>
      <c r="C74" s="105">
        <v>24</v>
      </c>
      <c r="D74" s="10">
        <v>160</v>
      </c>
      <c r="E74" s="36">
        <v>26</v>
      </c>
      <c r="F74" s="37">
        <f t="shared" si="2"/>
        <v>93</v>
      </c>
      <c r="G74" s="110">
        <v>13.6083</v>
      </c>
      <c r="H74" s="24">
        <f t="shared" si="3"/>
        <v>27.2166</v>
      </c>
    </row>
    <row r="75" spans="1:8" ht="15" x14ac:dyDescent="0.2">
      <c r="A75" s="74" t="s">
        <v>266</v>
      </c>
      <c r="B75" s="105" t="s">
        <v>67</v>
      </c>
      <c r="C75" s="105">
        <v>24</v>
      </c>
      <c r="D75" s="10">
        <v>160</v>
      </c>
      <c r="E75" s="36">
        <v>26</v>
      </c>
      <c r="F75" s="37">
        <f t="shared" si="2"/>
        <v>93</v>
      </c>
      <c r="G75" s="110">
        <v>12.6267</v>
      </c>
      <c r="H75" s="24">
        <f t="shared" si="3"/>
        <v>25.253399999999999</v>
      </c>
    </row>
    <row r="76" spans="1:8" ht="15" x14ac:dyDescent="0.2">
      <c r="A76" s="235" t="s">
        <v>33</v>
      </c>
      <c r="B76" s="236"/>
      <c r="C76" s="236"/>
      <c r="D76" s="39">
        <f>SUM(D44:D75)</f>
        <v>999.31000000000006</v>
      </c>
      <c r="E76" s="138">
        <f>SUM(E44:E75)</f>
        <v>1167.51</v>
      </c>
      <c r="F76" s="39">
        <f>SUM(F44:F75)</f>
        <v>1083.4100000000003</v>
      </c>
      <c r="G76" s="26"/>
      <c r="H76" s="39">
        <f>SUM(H44:H75)</f>
        <v>539.69598333333329</v>
      </c>
    </row>
    <row r="77" spans="1:8" ht="15.75" thickBot="1" x14ac:dyDescent="0.25">
      <c r="A77" s="19"/>
      <c r="B77" s="20"/>
      <c r="C77" s="20"/>
      <c r="D77" s="20"/>
      <c r="E77" s="20"/>
      <c r="F77" s="20"/>
      <c r="G77" s="20"/>
    </row>
    <row r="78" spans="1:8" ht="15.75" thickTop="1" x14ac:dyDescent="0.2">
      <c r="A78" s="242" t="s">
        <v>37</v>
      </c>
      <c r="B78" s="243"/>
      <c r="C78" s="243"/>
      <c r="D78" s="243"/>
      <c r="E78" s="243"/>
      <c r="F78" s="243"/>
      <c r="G78" s="243"/>
      <c r="H78" s="244"/>
    </row>
    <row r="79" spans="1:8" ht="30" x14ac:dyDescent="0.2">
      <c r="A79" s="9" t="s">
        <v>0</v>
      </c>
      <c r="B79" s="9" t="s">
        <v>1</v>
      </c>
      <c r="C79" s="9" t="s">
        <v>12</v>
      </c>
      <c r="D79" s="5" t="s">
        <v>46</v>
      </c>
      <c r="E79" s="8" t="s">
        <v>47</v>
      </c>
      <c r="F79" s="34" t="s">
        <v>48</v>
      </c>
      <c r="G79" s="140" t="s">
        <v>321</v>
      </c>
      <c r="H79" s="140" t="s">
        <v>322</v>
      </c>
    </row>
    <row r="80" spans="1:8" ht="51" x14ac:dyDescent="0.2">
      <c r="A80" s="74" t="s">
        <v>267</v>
      </c>
      <c r="B80" s="105" t="s">
        <v>67</v>
      </c>
      <c r="C80" s="105">
        <v>1</v>
      </c>
      <c r="D80" s="10">
        <v>10</v>
      </c>
      <c r="E80" s="36">
        <v>6.5</v>
      </c>
      <c r="F80" s="37">
        <f>AVERAGE(D80:E80)</f>
        <v>8.25</v>
      </c>
      <c r="G80" s="110">
        <v>396.54399999999998</v>
      </c>
      <c r="H80" s="24">
        <f>G80/60</f>
        <v>6.6090666666666662</v>
      </c>
    </row>
    <row r="81" spans="1:12" ht="25.5" x14ac:dyDescent="0.2">
      <c r="A81" s="74" t="s">
        <v>268</v>
      </c>
      <c r="B81" s="105" t="s">
        <v>67</v>
      </c>
      <c r="C81" s="105">
        <v>1</v>
      </c>
      <c r="D81" s="10">
        <v>41.67</v>
      </c>
      <c r="E81" s="36">
        <v>36.67</v>
      </c>
      <c r="F81" s="37">
        <f>AVERAGE(D81:E81)</f>
        <v>39.17</v>
      </c>
      <c r="G81" s="110">
        <v>1915.98</v>
      </c>
      <c r="H81" s="24">
        <f t="shared" ref="H81:H82" si="4">G81/60</f>
        <v>31.933</v>
      </c>
    </row>
    <row r="82" spans="1:12" ht="25.5" x14ac:dyDescent="0.2">
      <c r="A82" s="74" t="s">
        <v>269</v>
      </c>
      <c r="B82" s="105" t="s">
        <v>67</v>
      </c>
      <c r="C82" s="105">
        <v>1</v>
      </c>
      <c r="D82" s="10">
        <v>43.33</v>
      </c>
      <c r="E82" s="36">
        <v>33.33</v>
      </c>
      <c r="F82" s="37">
        <f>AVERAGE(D82:E82)</f>
        <v>38.33</v>
      </c>
      <c r="G82" s="110">
        <v>2462.9967000000001</v>
      </c>
      <c r="H82" s="24">
        <f t="shared" si="4"/>
        <v>41.049945000000001</v>
      </c>
    </row>
    <row r="83" spans="1:12" ht="15" x14ac:dyDescent="0.2">
      <c r="A83" s="235" t="s">
        <v>34</v>
      </c>
      <c r="B83" s="236"/>
      <c r="C83" s="236"/>
      <c r="D83" s="39">
        <f>SUM(D80:D82)</f>
        <v>95</v>
      </c>
      <c r="E83" s="39">
        <f>SUM(E80:E82)</f>
        <v>76.5</v>
      </c>
      <c r="F83" s="39">
        <f>SUM(F80:F82)</f>
        <v>85.75</v>
      </c>
      <c r="G83" s="39"/>
      <c r="H83" s="39">
        <f>SUM(H80:H82)</f>
        <v>79.592011666666664</v>
      </c>
    </row>
    <row r="84" spans="1:12" ht="15" x14ac:dyDescent="0.2">
      <c r="A84" s="21"/>
      <c r="B84" s="22"/>
      <c r="C84" s="22"/>
      <c r="D84" s="22"/>
      <c r="E84" s="22"/>
      <c r="F84" s="22"/>
      <c r="G84" s="22"/>
      <c r="H84" s="22"/>
    </row>
    <row r="85" spans="1:12" x14ac:dyDescent="0.2">
      <c r="D85" s="12"/>
      <c r="E85" s="12"/>
      <c r="G85"/>
    </row>
    <row r="86" spans="1:12" x14ac:dyDescent="0.2">
      <c r="D86" s="12"/>
      <c r="G86"/>
    </row>
    <row r="87" spans="1:12" x14ac:dyDescent="0.2">
      <c r="G87"/>
      <c r="I87" s="11"/>
      <c r="J87" s="12"/>
    </row>
    <row r="88" spans="1:12" ht="16.5" customHeight="1" x14ac:dyDescent="0.2">
      <c r="G88"/>
      <c r="L88"/>
    </row>
    <row r="89" spans="1:12" x14ac:dyDescent="0.2">
      <c r="A89"/>
      <c r="B89"/>
      <c r="C89"/>
      <c r="D89"/>
      <c r="E89"/>
      <c r="F89"/>
      <c r="G89"/>
    </row>
    <row r="90" spans="1:12" x14ac:dyDescent="0.2">
      <c r="A90"/>
      <c r="B90"/>
      <c r="C90"/>
      <c r="D90"/>
      <c r="E90"/>
      <c r="F90"/>
      <c r="G90"/>
    </row>
    <row r="91" spans="1:12" x14ac:dyDescent="0.2">
      <c r="A91"/>
      <c r="B91"/>
      <c r="C91"/>
      <c r="D91" s="11"/>
      <c r="E91"/>
      <c r="F91"/>
    </row>
    <row r="110" spans="12:12" x14ac:dyDescent="0.2">
      <c r="L110"/>
    </row>
    <row r="115" ht="15.75" customHeight="1" x14ac:dyDescent="0.2"/>
  </sheetData>
  <mergeCells count="12">
    <mergeCell ref="A1:H1"/>
    <mergeCell ref="A2:H2"/>
    <mergeCell ref="A3:H3"/>
    <mergeCell ref="R10:S10"/>
    <mergeCell ref="R11:S11"/>
    <mergeCell ref="A83:C83"/>
    <mergeCell ref="L14:N14"/>
    <mergeCell ref="A41:F41"/>
    <mergeCell ref="A42:H42"/>
    <mergeCell ref="A78:H78"/>
    <mergeCell ref="A40:C40"/>
    <mergeCell ref="A76:C76"/>
  </mergeCells>
  <pageMargins left="0.511811024" right="0.511811024" top="0.78740157499999996" bottom="0.78740157499999996" header="0.31496062000000002" footer="0.31496062000000002"/>
  <pageSetup paperSize="9" scale="3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75"/>
  <sheetViews>
    <sheetView topLeftCell="A42" zoomScale="90" zoomScaleNormal="90" workbookViewId="0">
      <selection activeCell="I51" sqref="I51"/>
    </sheetView>
  </sheetViews>
  <sheetFormatPr defaultRowHeight="12.75" x14ac:dyDescent="0.2"/>
  <cols>
    <col min="1" max="1" width="56.42578125" style="1" customWidth="1"/>
    <col min="2" max="2" width="15.28515625" style="1" customWidth="1"/>
    <col min="3" max="3" width="11.140625" style="1" customWidth="1"/>
    <col min="4" max="6" width="13.85546875" style="1" customWidth="1"/>
    <col min="7" max="7" width="20" style="1" bestFit="1" customWidth="1"/>
    <col min="8" max="8" width="17.85546875" style="1" bestFit="1" customWidth="1"/>
    <col min="9" max="10" width="12.85546875" style="1" bestFit="1" customWidth="1"/>
    <col min="11" max="16384" width="9.140625" style="1"/>
  </cols>
  <sheetData>
    <row r="1" spans="1:19" ht="19.5" x14ac:dyDescent="0.2">
      <c r="A1" s="247" t="s">
        <v>326</v>
      </c>
      <c r="B1" s="247"/>
      <c r="C1" s="247"/>
      <c r="D1" s="247"/>
      <c r="E1" s="247"/>
      <c r="F1" s="247"/>
      <c r="G1" s="247"/>
      <c r="H1" s="247"/>
    </row>
    <row r="2" spans="1:19" ht="16.5" thickBot="1" x14ac:dyDescent="0.25">
      <c r="A2" s="248" t="s">
        <v>65</v>
      </c>
      <c r="B2" s="248"/>
      <c r="C2" s="248"/>
      <c r="D2" s="248"/>
      <c r="E2" s="248"/>
      <c r="F2" s="248"/>
      <c r="G2" s="248"/>
      <c r="H2" s="248"/>
    </row>
    <row r="3" spans="1:19" ht="15.75" thickTop="1" x14ac:dyDescent="0.2">
      <c r="A3" s="242" t="s">
        <v>39</v>
      </c>
      <c r="B3" s="243"/>
      <c r="C3" s="243"/>
      <c r="D3" s="243"/>
      <c r="E3" s="243"/>
      <c r="F3" s="243"/>
      <c r="G3" s="243"/>
      <c r="H3" s="244"/>
    </row>
    <row r="4" spans="1:19" ht="30" x14ac:dyDescent="0.2">
      <c r="A4" s="9" t="s">
        <v>0</v>
      </c>
      <c r="B4" s="9" t="s">
        <v>1</v>
      </c>
      <c r="C4" s="9" t="s">
        <v>12</v>
      </c>
      <c r="D4" s="5" t="s">
        <v>46</v>
      </c>
      <c r="E4" s="8" t="s">
        <v>47</v>
      </c>
      <c r="F4" s="34" t="s">
        <v>48</v>
      </c>
      <c r="G4" s="140" t="s">
        <v>321</v>
      </c>
      <c r="H4" s="140" t="s">
        <v>322</v>
      </c>
    </row>
    <row r="5" spans="1:19" ht="15" x14ac:dyDescent="0.2">
      <c r="A5" s="55" t="s">
        <v>270</v>
      </c>
      <c r="B5" s="56" t="s">
        <v>67</v>
      </c>
      <c r="C5" s="57">
        <v>200</v>
      </c>
      <c r="D5" s="35">
        <v>42</v>
      </c>
      <c r="E5" s="36">
        <v>44</v>
      </c>
      <c r="F5" s="37">
        <f t="shared" ref="F5:F36" si="0">AVERAGE(D5:E5)</f>
        <v>43</v>
      </c>
      <c r="G5" s="107">
        <v>0.11</v>
      </c>
      <c r="H5" s="24">
        <f t="shared" ref="H5:H36" si="1">G5*C5</f>
        <v>22</v>
      </c>
    </row>
    <row r="6" spans="1:19" ht="15" x14ac:dyDescent="0.2">
      <c r="A6" s="55" t="s">
        <v>82</v>
      </c>
      <c r="B6" s="56" t="s">
        <v>83</v>
      </c>
      <c r="C6" s="57">
        <v>4</v>
      </c>
      <c r="D6" s="35">
        <v>36</v>
      </c>
      <c r="E6" s="36">
        <v>24</v>
      </c>
      <c r="F6" s="37">
        <f t="shared" si="0"/>
        <v>30</v>
      </c>
      <c r="G6" s="108">
        <v>6.9356999999999998</v>
      </c>
      <c r="H6" s="24">
        <f t="shared" si="1"/>
        <v>27.742799999999999</v>
      </c>
    </row>
    <row r="7" spans="1:19" ht="15" x14ac:dyDescent="0.2">
      <c r="A7" s="55" t="s">
        <v>271</v>
      </c>
      <c r="B7" s="56" t="s">
        <v>67</v>
      </c>
      <c r="C7" s="57">
        <v>120</v>
      </c>
      <c r="D7" s="35">
        <v>30</v>
      </c>
      <c r="E7" s="36">
        <v>33.6</v>
      </c>
      <c r="F7" s="37">
        <f t="shared" si="0"/>
        <v>31.8</v>
      </c>
      <c r="G7" s="108">
        <v>7.0000000000000007E-2</v>
      </c>
      <c r="H7" s="24">
        <f t="shared" si="1"/>
        <v>8.4</v>
      </c>
      <c r="K7"/>
    </row>
    <row r="8" spans="1:19" ht="15" x14ac:dyDescent="0.2">
      <c r="A8" s="61" t="s">
        <v>126</v>
      </c>
      <c r="B8" s="63" t="s">
        <v>272</v>
      </c>
      <c r="C8" s="57">
        <v>8</v>
      </c>
      <c r="D8" s="35">
        <v>120</v>
      </c>
      <c r="E8" s="36">
        <v>112</v>
      </c>
      <c r="F8" s="37">
        <f t="shared" si="0"/>
        <v>116</v>
      </c>
      <c r="G8" s="107">
        <v>15.6793</v>
      </c>
      <c r="H8" s="24">
        <f t="shared" si="1"/>
        <v>125.4344</v>
      </c>
      <c r="K8"/>
    </row>
    <row r="9" spans="1:19" ht="15" x14ac:dyDescent="0.2">
      <c r="A9" s="55" t="s">
        <v>273</v>
      </c>
      <c r="B9" s="56" t="s">
        <v>70</v>
      </c>
      <c r="C9" s="57">
        <v>4</v>
      </c>
      <c r="D9" s="35">
        <v>12.4</v>
      </c>
      <c r="E9" s="36">
        <v>20</v>
      </c>
      <c r="F9" s="37">
        <f t="shared" si="0"/>
        <v>16.2</v>
      </c>
      <c r="G9" s="108">
        <v>3.43</v>
      </c>
      <c r="H9" s="24">
        <f t="shared" si="1"/>
        <v>13.72</v>
      </c>
      <c r="K9"/>
    </row>
    <row r="10" spans="1:19" ht="15" x14ac:dyDescent="0.2">
      <c r="A10" s="55" t="s">
        <v>274</v>
      </c>
      <c r="B10" s="63" t="s">
        <v>70</v>
      </c>
      <c r="C10" s="57">
        <v>3</v>
      </c>
      <c r="D10" s="35">
        <v>30</v>
      </c>
      <c r="E10" s="36">
        <v>24</v>
      </c>
      <c r="F10" s="37">
        <f t="shared" si="0"/>
        <v>27</v>
      </c>
      <c r="G10" s="107">
        <v>9.8238000000000003</v>
      </c>
      <c r="H10" s="24">
        <f t="shared" si="1"/>
        <v>29.471400000000003</v>
      </c>
      <c r="K10"/>
      <c r="R10" s="237"/>
      <c r="S10" s="237"/>
    </row>
    <row r="11" spans="1:19" ht="15" x14ac:dyDescent="0.2">
      <c r="A11" s="55" t="s">
        <v>89</v>
      </c>
      <c r="B11" s="56" t="s">
        <v>70</v>
      </c>
      <c r="C11" s="57">
        <v>1</v>
      </c>
      <c r="D11" s="35">
        <v>9</v>
      </c>
      <c r="E11" s="36">
        <v>9</v>
      </c>
      <c r="F11" s="37">
        <f t="shared" si="0"/>
        <v>9</v>
      </c>
      <c r="G11" s="108">
        <v>10.39</v>
      </c>
      <c r="H11" s="24">
        <f t="shared" si="1"/>
        <v>10.39</v>
      </c>
      <c r="K11"/>
      <c r="L11"/>
      <c r="M11"/>
      <c r="N11"/>
      <c r="O11"/>
      <c r="P11"/>
      <c r="Q11"/>
      <c r="R11" s="237"/>
      <c r="S11" s="237"/>
    </row>
    <row r="12" spans="1:19" ht="15" x14ac:dyDescent="0.2">
      <c r="A12" s="55" t="s">
        <v>275</v>
      </c>
      <c r="B12" s="56" t="s">
        <v>67</v>
      </c>
      <c r="C12" s="57">
        <v>4</v>
      </c>
      <c r="D12" s="35">
        <v>60</v>
      </c>
      <c r="E12" s="36">
        <v>56</v>
      </c>
      <c r="F12" s="37">
        <f t="shared" si="0"/>
        <v>58</v>
      </c>
      <c r="G12" s="108">
        <v>10.216699999999999</v>
      </c>
      <c r="H12" s="24">
        <f t="shared" si="1"/>
        <v>40.866799999999998</v>
      </c>
      <c r="K12"/>
      <c r="L12"/>
      <c r="M12"/>
      <c r="N12"/>
      <c r="O12"/>
      <c r="P12"/>
      <c r="Q12"/>
      <c r="R12"/>
      <c r="S12"/>
    </row>
    <row r="13" spans="1:19" ht="15" x14ac:dyDescent="0.2">
      <c r="A13" s="55" t="s">
        <v>91</v>
      </c>
      <c r="B13" s="56" t="s">
        <v>92</v>
      </c>
      <c r="C13" s="57">
        <v>6</v>
      </c>
      <c r="D13" s="35">
        <v>72</v>
      </c>
      <c r="E13" s="36">
        <v>90</v>
      </c>
      <c r="F13" s="37">
        <f t="shared" si="0"/>
        <v>81</v>
      </c>
      <c r="G13" s="108">
        <v>11.942299999999999</v>
      </c>
      <c r="H13" s="24">
        <f t="shared" si="1"/>
        <v>71.65379999999999</v>
      </c>
      <c r="K13"/>
    </row>
    <row r="14" spans="1:19" ht="15" x14ac:dyDescent="0.2">
      <c r="A14" s="61" t="s">
        <v>276</v>
      </c>
      <c r="B14" s="63" t="s">
        <v>277</v>
      </c>
      <c r="C14" s="57">
        <v>3</v>
      </c>
      <c r="D14" s="35">
        <v>36</v>
      </c>
      <c r="E14" s="36">
        <v>18</v>
      </c>
      <c r="F14" s="37">
        <f t="shared" si="0"/>
        <v>27</v>
      </c>
      <c r="G14" s="108">
        <v>2.8733</v>
      </c>
      <c r="H14" s="24">
        <f t="shared" si="1"/>
        <v>8.6198999999999995</v>
      </c>
      <c r="K14"/>
      <c r="L14" s="237"/>
      <c r="M14" s="237"/>
      <c r="N14" s="237"/>
      <c r="O14"/>
    </row>
    <row r="15" spans="1:19" ht="15" x14ac:dyDescent="0.2">
      <c r="A15" s="55" t="s">
        <v>278</v>
      </c>
      <c r="B15" s="56" t="s">
        <v>277</v>
      </c>
      <c r="C15" s="57">
        <v>6</v>
      </c>
      <c r="D15" s="35">
        <v>60</v>
      </c>
      <c r="E15" s="36">
        <v>30</v>
      </c>
      <c r="F15" s="37">
        <f t="shared" si="0"/>
        <v>45</v>
      </c>
      <c r="G15" s="108">
        <v>4.6722999999999999</v>
      </c>
      <c r="H15" s="24">
        <f t="shared" si="1"/>
        <v>28.033799999999999</v>
      </c>
    </row>
    <row r="16" spans="1:19" ht="15" x14ac:dyDescent="0.2">
      <c r="A16" s="55" t="s">
        <v>279</v>
      </c>
      <c r="B16" s="56" t="s">
        <v>280</v>
      </c>
      <c r="C16" s="57">
        <v>1</v>
      </c>
      <c r="D16" s="35">
        <v>45</v>
      </c>
      <c r="E16" s="36">
        <v>6</v>
      </c>
      <c r="F16" s="37">
        <f t="shared" si="0"/>
        <v>25.5</v>
      </c>
      <c r="G16" s="108">
        <v>67.292500000000004</v>
      </c>
      <c r="H16" s="24">
        <f t="shared" si="1"/>
        <v>67.292500000000004</v>
      </c>
    </row>
    <row r="17" spans="1:8" ht="15" customHeight="1" x14ac:dyDescent="0.2">
      <c r="A17" s="55" t="s">
        <v>281</v>
      </c>
      <c r="B17" s="56" t="s">
        <v>282</v>
      </c>
      <c r="C17" s="57">
        <v>3</v>
      </c>
      <c r="D17" s="35">
        <v>10.5</v>
      </c>
      <c r="E17" s="36">
        <v>6.9</v>
      </c>
      <c r="F17" s="37">
        <f t="shared" si="0"/>
        <v>8.6999999999999993</v>
      </c>
      <c r="G17" s="108">
        <v>2.13</v>
      </c>
      <c r="H17" s="24">
        <f t="shared" si="1"/>
        <v>6.39</v>
      </c>
    </row>
    <row r="18" spans="1:8" ht="15" customHeight="1" x14ac:dyDescent="0.2">
      <c r="A18" s="55" t="s">
        <v>97</v>
      </c>
      <c r="B18" s="56" t="s">
        <v>67</v>
      </c>
      <c r="C18" s="57">
        <v>6</v>
      </c>
      <c r="D18" s="35">
        <v>6.6</v>
      </c>
      <c r="E18" s="36">
        <v>12</v>
      </c>
      <c r="F18" s="37">
        <f t="shared" si="0"/>
        <v>9.3000000000000007</v>
      </c>
      <c r="G18" s="108">
        <v>1.048</v>
      </c>
      <c r="H18" s="24">
        <f t="shared" si="1"/>
        <v>6.2880000000000003</v>
      </c>
    </row>
    <row r="19" spans="1:8" ht="15" x14ac:dyDescent="0.2">
      <c r="A19" s="55" t="s">
        <v>283</v>
      </c>
      <c r="B19" s="56" t="s">
        <v>67</v>
      </c>
      <c r="C19" s="57">
        <v>8</v>
      </c>
      <c r="D19" s="35">
        <v>24</v>
      </c>
      <c r="E19" s="36">
        <v>36</v>
      </c>
      <c r="F19" s="37">
        <f t="shared" si="0"/>
        <v>30</v>
      </c>
      <c r="G19" s="108">
        <v>2.08</v>
      </c>
      <c r="H19" s="24">
        <f t="shared" si="1"/>
        <v>16.64</v>
      </c>
    </row>
    <row r="20" spans="1:8" ht="25.5" x14ac:dyDescent="0.2">
      <c r="A20" s="55" t="s">
        <v>284</v>
      </c>
      <c r="B20" s="63" t="s">
        <v>67</v>
      </c>
      <c r="C20" s="57">
        <v>60</v>
      </c>
      <c r="D20" s="35">
        <v>9</v>
      </c>
      <c r="E20" s="36">
        <v>28.8</v>
      </c>
      <c r="F20" s="37">
        <f t="shared" si="0"/>
        <v>18.899999999999999</v>
      </c>
      <c r="G20" s="108">
        <v>0.28939999999999999</v>
      </c>
      <c r="H20" s="24">
        <f t="shared" si="1"/>
        <v>17.364000000000001</v>
      </c>
    </row>
    <row r="21" spans="1:8" ht="15" x14ac:dyDescent="0.2">
      <c r="A21" s="163" t="s">
        <v>98</v>
      </c>
      <c r="B21" s="144" t="s">
        <v>67</v>
      </c>
      <c r="C21" s="144">
        <v>2</v>
      </c>
      <c r="D21" s="158">
        <v>18</v>
      </c>
      <c r="E21" s="36">
        <v>28</v>
      </c>
      <c r="F21" s="155">
        <f t="shared" si="0"/>
        <v>23</v>
      </c>
      <c r="G21" s="164">
        <v>23</v>
      </c>
      <c r="H21" s="126">
        <f t="shared" si="1"/>
        <v>46</v>
      </c>
    </row>
    <row r="22" spans="1:8" ht="15" x14ac:dyDescent="0.2">
      <c r="A22" s="55" t="s">
        <v>136</v>
      </c>
      <c r="B22" s="56" t="s">
        <v>282</v>
      </c>
      <c r="C22" s="57">
        <v>3</v>
      </c>
      <c r="D22" s="35">
        <v>18</v>
      </c>
      <c r="E22" s="36">
        <v>12</v>
      </c>
      <c r="F22" s="37">
        <f t="shared" si="0"/>
        <v>15</v>
      </c>
      <c r="G22" s="108">
        <v>5</v>
      </c>
      <c r="H22" s="24">
        <f t="shared" si="1"/>
        <v>15</v>
      </c>
    </row>
    <row r="23" spans="1:8" ht="15" x14ac:dyDescent="0.2">
      <c r="A23" s="55" t="s">
        <v>285</v>
      </c>
      <c r="B23" s="56" t="s">
        <v>282</v>
      </c>
      <c r="C23" s="57">
        <v>3</v>
      </c>
      <c r="D23" s="35">
        <v>15</v>
      </c>
      <c r="E23" s="36">
        <v>12</v>
      </c>
      <c r="F23" s="37">
        <f t="shared" si="0"/>
        <v>13.5</v>
      </c>
      <c r="G23" s="108">
        <v>2.8713000000000002</v>
      </c>
      <c r="H23" s="24">
        <f t="shared" si="1"/>
        <v>8.613900000000001</v>
      </c>
    </row>
    <row r="24" spans="1:8" ht="15" x14ac:dyDescent="0.2">
      <c r="A24" s="55" t="s">
        <v>286</v>
      </c>
      <c r="B24" s="56" t="s">
        <v>287</v>
      </c>
      <c r="C24" s="57">
        <v>2</v>
      </c>
      <c r="D24" s="35">
        <v>14</v>
      </c>
      <c r="E24" s="36">
        <v>36</v>
      </c>
      <c r="F24" s="37">
        <f t="shared" si="0"/>
        <v>25</v>
      </c>
      <c r="G24" s="109">
        <v>19.146000000000001</v>
      </c>
      <c r="H24" s="24">
        <f t="shared" si="1"/>
        <v>38.292000000000002</v>
      </c>
    </row>
    <row r="25" spans="1:8" ht="15" x14ac:dyDescent="0.2">
      <c r="A25" s="55" t="s">
        <v>288</v>
      </c>
      <c r="B25" s="56" t="s">
        <v>289</v>
      </c>
      <c r="C25" s="57">
        <v>2</v>
      </c>
      <c r="D25" s="35">
        <v>7</v>
      </c>
      <c r="E25" s="36">
        <v>16</v>
      </c>
      <c r="F25" s="37">
        <f t="shared" si="0"/>
        <v>11.5</v>
      </c>
      <c r="G25" s="108">
        <v>5.9432999999999998</v>
      </c>
      <c r="H25" s="24">
        <f t="shared" si="1"/>
        <v>11.8866</v>
      </c>
    </row>
    <row r="26" spans="1:8" ht="15" x14ac:dyDescent="0.2">
      <c r="A26" s="55" t="s">
        <v>219</v>
      </c>
      <c r="B26" s="56" t="s">
        <v>290</v>
      </c>
      <c r="C26" s="57">
        <v>1</v>
      </c>
      <c r="D26" s="35">
        <v>12</v>
      </c>
      <c r="E26" s="36">
        <v>5</v>
      </c>
      <c r="F26" s="37">
        <f t="shared" si="0"/>
        <v>8.5</v>
      </c>
      <c r="G26" s="107">
        <v>10.199299999999999</v>
      </c>
      <c r="H26" s="24">
        <f t="shared" si="1"/>
        <v>10.199299999999999</v>
      </c>
    </row>
    <row r="27" spans="1:8" ht="25.5" x14ac:dyDescent="0.2">
      <c r="A27" s="55" t="s">
        <v>291</v>
      </c>
      <c r="B27" s="56" t="s">
        <v>67</v>
      </c>
      <c r="C27" s="57">
        <v>2</v>
      </c>
      <c r="D27" s="35">
        <v>12</v>
      </c>
      <c r="E27" s="36">
        <v>8</v>
      </c>
      <c r="F27" s="37">
        <f t="shared" si="0"/>
        <v>10</v>
      </c>
      <c r="G27" s="108">
        <v>5.2016999999999998</v>
      </c>
      <c r="H27" s="24">
        <f t="shared" si="1"/>
        <v>10.4034</v>
      </c>
    </row>
    <row r="28" spans="1:8" ht="15" x14ac:dyDescent="0.2">
      <c r="A28" s="55" t="s">
        <v>101</v>
      </c>
      <c r="B28" s="56" t="s">
        <v>67</v>
      </c>
      <c r="C28" s="57">
        <v>4</v>
      </c>
      <c r="D28" s="35">
        <v>20.8</v>
      </c>
      <c r="E28" s="36">
        <v>16</v>
      </c>
      <c r="F28" s="37">
        <f t="shared" si="0"/>
        <v>18.399999999999999</v>
      </c>
      <c r="G28" s="108">
        <v>2.9066999999999998</v>
      </c>
      <c r="H28" s="24">
        <f t="shared" si="1"/>
        <v>11.626799999999999</v>
      </c>
    </row>
    <row r="29" spans="1:8" ht="15" x14ac:dyDescent="0.2">
      <c r="A29" s="55" t="s">
        <v>292</v>
      </c>
      <c r="B29" s="56" t="s">
        <v>293</v>
      </c>
      <c r="C29" s="57">
        <v>12</v>
      </c>
      <c r="D29" s="35">
        <v>23.76</v>
      </c>
      <c r="E29" s="36">
        <v>192</v>
      </c>
      <c r="F29" s="37">
        <f t="shared" si="0"/>
        <v>107.88</v>
      </c>
      <c r="G29" s="108">
        <v>13.105</v>
      </c>
      <c r="H29" s="24">
        <f t="shared" si="1"/>
        <v>157.26</v>
      </c>
    </row>
    <row r="30" spans="1:8" ht="25.5" x14ac:dyDescent="0.2">
      <c r="A30" s="55" t="s">
        <v>102</v>
      </c>
      <c r="B30" s="56" t="s">
        <v>294</v>
      </c>
      <c r="C30" s="57">
        <v>6</v>
      </c>
      <c r="D30" s="35">
        <v>210</v>
      </c>
      <c r="E30" s="36">
        <v>138</v>
      </c>
      <c r="F30" s="37">
        <f t="shared" si="0"/>
        <v>174</v>
      </c>
      <c r="G30" s="108">
        <v>15.8133</v>
      </c>
      <c r="H30" s="24">
        <f t="shared" si="1"/>
        <v>94.879800000000003</v>
      </c>
    </row>
    <row r="31" spans="1:8" ht="25.5" x14ac:dyDescent="0.2">
      <c r="A31" s="106" t="s">
        <v>295</v>
      </c>
      <c r="B31" s="56" t="s">
        <v>296</v>
      </c>
      <c r="C31" s="57">
        <v>2</v>
      </c>
      <c r="D31" s="35">
        <v>240</v>
      </c>
      <c r="E31" s="36">
        <v>10</v>
      </c>
      <c r="F31" s="37">
        <f t="shared" si="0"/>
        <v>125</v>
      </c>
      <c r="G31" s="108">
        <v>4.7567000000000004</v>
      </c>
      <c r="H31" s="24">
        <f t="shared" si="1"/>
        <v>9.5134000000000007</v>
      </c>
    </row>
    <row r="32" spans="1:8" ht="15" x14ac:dyDescent="0.2">
      <c r="A32" s="106" t="s">
        <v>297</v>
      </c>
      <c r="B32" s="56" t="s">
        <v>67</v>
      </c>
      <c r="C32" s="57">
        <v>1</v>
      </c>
      <c r="D32" s="35">
        <v>10</v>
      </c>
      <c r="E32" s="36">
        <v>4</v>
      </c>
      <c r="F32" s="37">
        <f t="shared" si="0"/>
        <v>7</v>
      </c>
      <c r="G32" s="108">
        <v>3.1575000000000002</v>
      </c>
      <c r="H32" s="24">
        <f t="shared" si="1"/>
        <v>3.1575000000000002</v>
      </c>
    </row>
    <row r="33" spans="1:12" ht="15" x14ac:dyDescent="0.2">
      <c r="A33" s="55" t="s">
        <v>232</v>
      </c>
      <c r="B33" s="56" t="s">
        <v>298</v>
      </c>
      <c r="C33" s="57">
        <v>1</v>
      </c>
      <c r="D33" s="35">
        <v>45</v>
      </c>
      <c r="E33" s="36">
        <v>12</v>
      </c>
      <c r="F33" s="37">
        <f t="shared" si="0"/>
        <v>28.5</v>
      </c>
      <c r="G33" s="108">
        <v>29.7575</v>
      </c>
      <c r="H33" s="24">
        <f t="shared" si="1"/>
        <v>29.7575</v>
      </c>
    </row>
    <row r="34" spans="1:12" ht="15" x14ac:dyDescent="0.2">
      <c r="A34" s="55" t="s">
        <v>142</v>
      </c>
      <c r="B34" s="56" t="s">
        <v>299</v>
      </c>
      <c r="C34" s="57">
        <v>0.5</v>
      </c>
      <c r="D34" s="35">
        <v>22.5</v>
      </c>
      <c r="E34" s="36">
        <v>19</v>
      </c>
      <c r="F34" s="37">
        <f t="shared" si="0"/>
        <v>20.75</v>
      </c>
      <c r="G34" s="108">
        <v>39.719499999999996</v>
      </c>
      <c r="H34" s="24">
        <f t="shared" si="1"/>
        <v>19.859749999999998</v>
      </c>
    </row>
    <row r="35" spans="1:12" ht="15" x14ac:dyDescent="0.2">
      <c r="A35" s="55" t="s">
        <v>300</v>
      </c>
      <c r="B35" s="56" t="s">
        <v>299</v>
      </c>
      <c r="C35" s="57">
        <v>1</v>
      </c>
      <c r="D35" s="35">
        <v>40</v>
      </c>
      <c r="E35" s="36">
        <v>28</v>
      </c>
      <c r="F35" s="37">
        <f t="shared" si="0"/>
        <v>34</v>
      </c>
      <c r="G35" s="108">
        <v>15.168900000000001</v>
      </c>
      <c r="H35" s="24">
        <f t="shared" si="1"/>
        <v>15.168900000000001</v>
      </c>
    </row>
    <row r="36" spans="1:12" ht="15" x14ac:dyDescent="0.2">
      <c r="A36" s="55" t="s">
        <v>301</v>
      </c>
      <c r="B36" s="63" t="s">
        <v>302</v>
      </c>
      <c r="C36" s="57">
        <v>3</v>
      </c>
      <c r="D36" s="35">
        <v>18</v>
      </c>
      <c r="E36" s="36">
        <v>27</v>
      </c>
      <c r="F36" s="37">
        <f t="shared" si="0"/>
        <v>22.5</v>
      </c>
      <c r="G36" s="108">
        <v>5.6367000000000003</v>
      </c>
      <c r="H36" s="24">
        <f t="shared" si="1"/>
        <v>16.9101</v>
      </c>
    </row>
    <row r="37" spans="1:12" ht="15" x14ac:dyDescent="0.2">
      <c r="A37" s="245" t="s">
        <v>31</v>
      </c>
      <c r="B37" s="246"/>
      <c r="C37" s="246"/>
      <c r="D37" s="38">
        <f>SUM(D5:D36)</f>
        <v>1328.56</v>
      </c>
      <c r="E37" s="137">
        <f>SUM(E5:E36)</f>
        <v>1113.3</v>
      </c>
      <c r="F37" s="38">
        <f>SUM(F5:F36)</f>
        <v>1220.9299999999998</v>
      </c>
      <c r="G37" s="25"/>
      <c r="H37" s="25">
        <f>SUM(H5:H36)</f>
        <v>998.83635000000027</v>
      </c>
    </row>
    <row r="38" spans="1:12" ht="15.75" thickBot="1" x14ac:dyDescent="0.25">
      <c r="A38" s="238"/>
      <c r="B38" s="238"/>
      <c r="C38" s="238"/>
      <c r="D38" s="238"/>
      <c r="E38" s="238"/>
      <c r="F38" s="238"/>
      <c r="G38" s="23"/>
      <c r="H38" s="23"/>
    </row>
    <row r="39" spans="1:12" ht="15.75" thickTop="1" x14ac:dyDescent="0.25">
      <c r="A39" s="239" t="s">
        <v>38</v>
      </c>
      <c r="B39" s="240"/>
      <c r="C39" s="240"/>
      <c r="D39" s="240"/>
      <c r="E39" s="240"/>
      <c r="F39" s="240"/>
      <c r="G39" s="240"/>
      <c r="H39" s="241"/>
    </row>
    <row r="40" spans="1:12" ht="30" x14ac:dyDescent="0.2">
      <c r="A40" s="9" t="s">
        <v>0</v>
      </c>
      <c r="B40" s="9" t="s">
        <v>1</v>
      </c>
      <c r="C40" s="9" t="s">
        <v>12</v>
      </c>
      <c r="D40" s="5" t="s">
        <v>46</v>
      </c>
      <c r="E40" s="8" t="s">
        <v>47</v>
      </c>
      <c r="F40" s="34" t="s">
        <v>48</v>
      </c>
      <c r="G40" s="140" t="s">
        <v>321</v>
      </c>
      <c r="H40" s="140" t="s">
        <v>322</v>
      </c>
    </row>
    <row r="41" spans="1:12" ht="15" x14ac:dyDescent="0.2">
      <c r="A41" s="55" t="s">
        <v>148</v>
      </c>
      <c r="B41" s="56" t="s">
        <v>67</v>
      </c>
      <c r="C41" s="57">
        <v>1</v>
      </c>
      <c r="D41" s="10">
        <v>1.67</v>
      </c>
      <c r="E41" s="36">
        <v>1</v>
      </c>
      <c r="F41" s="37">
        <f t="shared" ref="F41:F60" si="2">AVERAGE(D41:E41)</f>
        <v>1.335</v>
      </c>
      <c r="G41" s="108">
        <v>9.6667000000000005</v>
      </c>
      <c r="H41" s="24">
        <f t="shared" ref="H41:H60" si="3">G41*C41/12</f>
        <v>0.80555833333333338</v>
      </c>
    </row>
    <row r="42" spans="1:12" ht="15" x14ac:dyDescent="0.2">
      <c r="A42" s="55" t="s">
        <v>303</v>
      </c>
      <c r="B42" s="56" t="s">
        <v>67</v>
      </c>
      <c r="C42" s="57">
        <v>1</v>
      </c>
      <c r="D42" s="10">
        <v>4.17</v>
      </c>
      <c r="E42" s="36">
        <v>6.25</v>
      </c>
      <c r="F42" s="37">
        <f t="shared" si="2"/>
        <v>5.21</v>
      </c>
      <c r="G42" s="108">
        <v>40.01</v>
      </c>
      <c r="H42" s="24">
        <f t="shared" si="3"/>
        <v>3.3341666666666665</v>
      </c>
      <c r="I42" s="11"/>
      <c r="J42" s="12"/>
    </row>
    <row r="43" spans="1:12" ht="16.5" customHeight="1" x14ac:dyDescent="0.2">
      <c r="A43" s="55" t="s">
        <v>304</v>
      </c>
      <c r="B43" s="56" t="s">
        <v>67</v>
      </c>
      <c r="C43" s="57">
        <v>1</v>
      </c>
      <c r="D43" s="10">
        <v>7.5</v>
      </c>
      <c r="E43" s="36">
        <v>7.08</v>
      </c>
      <c r="F43" s="37">
        <f t="shared" si="2"/>
        <v>7.29</v>
      </c>
      <c r="G43" s="108">
        <v>53.636699999999998</v>
      </c>
      <c r="H43" s="24">
        <f t="shared" si="3"/>
        <v>4.4697249999999995</v>
      </c>
      <c r="L43"/>
    </row>
    <row r="44" spans="1:12" ht="15" x14ac:dyDescent="0.2">
      <c r="A44" s="55" t="s">
        <v>305</v>
      </c>
      <c r="B44" s="56" t="s">
        <v>67</v>
      </c>
      <c r="C44" s="57">
        <v>12</v>
      </c>
      <c r="D44" s="10">
        <v>15</v>
      </c>
      <c r="E44" s="36">
        <v>6</v>
      </c>
      <c r="F44" s="37">
        <f t="shared" si="2"/>
        <v>10.5</v>
      </c>
      <c r="G44" s="108">
        <v>6.3231000000000002</v>
      </c>
      <c r="H44" s="24">
        <f t="shared" si="3"/>
        <v>6.3231000000000002</v>
      </c>
    </row>
    <row r="45" spans="1:12" ht="15" x14ac:dyDescent="0.2">
      <c r="A45" s="55" t="s">
        <v>306</v>
      </c>
      <c r="B45" s="56" t="s">
        <v>67</v>
      </c>
      <c r="C45" s="57">
        <v>2</v>
      </c>
      <c r="D45" s="10">
        <v>1.67</v>
      </c>
      <c r="E45" s="36">
        <v>1.33</v>
      </c>
      <c r="F45" s="37">
        <f t="shared" si="2"/>
        <v>1.5</v>
      </c>
      <c r="G45" s="108">
        <v>4.6675000000000004</v>
      </c>
      <c r="H45" s="24">
        <f t="shared" si="3"/>
        <v>0.7779166666666667</v>
      </c>
    </row>
    <row r="46" spans="1:12" ht="25.5" x14ac:dyDescent="0.2">
      <c r="A46" s="55" t="s">
        <v>307</v>
      </c>
      <c r="B46" s="56" t="s">
        <v>6</v>
      </c>
      <c r="C46" s="57">
        <v>1</v>
      </c>
      <c r="D46" s="10">
        <v>4.5</v>
      </c>
      <c r="E46" s="36">
        <v>4.17</v>
      </c>
      <c r="F46" s="37">
        <f t="shared" si="2"/>
        <v>4.335</v>
      </c>
      <c r="G46" s="108">
        <v>44.900799999999997</v>
      </c>
      <c r="H46" s="24">
        <f t="shared" si="3"/>
        <v>3.7417333333333329</v>
      </c>
    </row>
    <row r="47" spans="1:12" ht="25.5" x14ac:dyDescent="0.2">
      <c r="A47" s="55" t="s">
        <v>308</v>
      </c>
      <c r="B47" s="56" t="s">
        <v>67</v>
      </c>
      <c r="C47" s="57">
        <v>1</v>
      </c>
      <c r="D47" s="10">
        <v>4.5</v>
      </c>
      <c r="E47" s="36">
        <v>4.17</v>
      </c>
      <c r="F47" s="37">
        <f t="shared" si="2"/>
        <v>4.335</v>
      </c>
      <c r="G47" s="108">
        <v>43.44</v>
      </c>
      <c r="H47" s="24">
        <f t="shared" si="3"/>
        <v>3.6199999999999997</v>
      </c>
    </row>
    <row r="48" spans="1:12" ht="15" x14ac:dyDescent="0.2">
      <c r="A48" s="55" t="s">
        <v>309</v>
      </c>
      <c r="B48" s="56" t="s">
        <v>67</v>
      </c>
      <c r="C48" s="57">
        <v>5</v>
      </c>
      <c r="D48" s="10">
        <v>22.5</v>
      </c>
      <c r="E48" s="36">
        <v>20.83</v>
      </c>
      <c r="F48" s="37">
        <f t="shared" si="2"/>
        <v>21.664999999999999</v>
      </c>
      <c r="G48" s="108">
        <v>36.452500000000001</v>
      </c>
      <c r="H48" s="24">
        <f t="shared" si="3"/>
        <v>15.188541666666666</v>
      </c>
    </row>
    <row r="49" spans="1:8" ht="25.5" x14ac:dyDescent="0.2">
      <c r="A49" s="55" t="s">
        <v>310</v>
      </c>
      <c r="B49" s="56" t="s">
        <v>6</v>
      </c>
      <c r="C49" s="57">
        <v>4</v>
      </c>
      <c r="D49" s="10">
        <v>18</v>
      </c>
      <c r="E49" s="36">
        <v>16.670000000000002</v>
      </c>
      <c r="F49" s="37">
        <f t="shared" si="2"/>
        <v>17.335000000000001</v>
      </c>
      <c r="G49" s="108">
        <v>32.6648</v>
      </c>
      <c r="H49" s="24">
        <f t="shared" si="3"/>
        <v>10.888266666666667</v>
      </c>
    </row>
    <row r="50" spans="1:8" ht="25.5" x14ac:dyDescent="0.2">
      <c r="A50" s="55" t="s">
        <v>250</v>
      </c>
      <c r="B50" s="56" t="s">
        <v>67</v>
      </c>
      <c r="C50" s="57">
        <v>1</v>
      </c>
      <c r="D50" s="10">
        <v>16.670000000000002</v>
      </c>
      <c r="E50" s="36">
        <v>26.67</v>
      </c>
      <c r="F50" s="37">
        <f t="shared" si="2"/>
        <v>21.67</v>
      </c>
      <c r="G50" s="108">
        <v>193.3006</v>
      </c>
      <c r="H50" s="24">
        <f t="shared" si="3"/>
        <v>16.108383333333332</v>
      </c>
    </row>
    <row r="51" spans="1:8" ht="15" x14ac:dyDescent="0.2">
      <c r="A51" s="55" t="s">
        <v>311</v>
      </c>
      <c r="B51" s="56" t="s">
        <v>67</v>
      </c>
      <c r="C51" s="57">
        <v>4</v>
      </c>
      <c r="D51" s="10">
        <v>4</v>
      </c>
      <c r="E51" s="36">
        <v>2</v>
      </c>
      <c r="F51" s="37">
        <f t="shared" si="2"/>
        <v>3</v>
      </c>
      <c r="G51" s="108">
        <v>11.443</v>
      </c>
      <c r="H51" s="24">
        <f t="shared" si="3"/>
        <v>3.8143333333333334</v>
      </c>
    </row>
    <row r="52" spans="1:8" ht="25.5" x14ac:dyDescent="0.2">
      <c r="A52" s="55" t="s">
        <v>254</v>
      </c>
      <c r="B52" s="56" t="s">
        <v>67</v>
      </c>
      <c r="C52" s="57">
        <v>2</v>
      </c>
      <c r="D52" s="10">
        <v>13.33</v>
      </c>
      <c r="E52" s="36">
        <v>12.5</v>
      </c>
      <c r="F52" s="37">
        <f t="shared" si="2"/>
        <v>12.914999999999999</v>
      </c>
      <c r="G52" s="108">
        <v>75.484499999999997</v>
      </c>
      <c r="H52" s="24">
        <f t="shared" si="3"/>
        <v>12.58075</v>
      </c>
    </row>
    <row r="53" spans="1:8" ht="15" x14ac:dyDescent="0.2">
      <c r="A53" s="55" t="s">
        <v>312</v>
      </c>
      <c r="B53" s="56" t="s">
        <v>67</v>
      </c>
      <c r="C53" s="57">
        <v>2</v>
      </c>
      <c r="D53" s="10">
        <v>14.17</v>
      </c>
      <c r="E53" s="36">
        <v>7.5</v>
      </c>
      <c r="F53" s="37">
        <f t="shared" si="2"/>
        <v>10.835000000000001</v>
      </c>
      <c r="G53" s="108">
        <v>42.609000000000002</v>
      </c>
      <c r="H53" s="24">
        <f t="shared" si="3"/>
        <v>7.1015000000000006</v>
      </c>
    </row>
    <row r="54" spans="1:8" ht="25.5" x14ac:dyDescent="0.2">
      <c r="A54" s="55" t="s">
        <v>257</v>
      </c>
      <c r="B54" s="56" t="s">
        <v>67</v>
      </c>
      <c r="C54" s="57">
        <v>1</v>
      </c>
      <c r="D54" s="10">
        <v>2.08</v>
      </c>
      <c r="E54" s="36">
        <v>2.67</v>
      </c>
      <c r="F54" s="37">
        <f t="shared" si="2"/>
        <v>2.375</v>
      </c>
      <c r="G54" s="108">
        <v>11.8787</v>
      </c>
      <c r="H54" s="24">
        <f t="shared" si="3"/>
        <v>0.98989166666666673</v>
      </c>
    </row>
    <row r="55" spans="1:8" ht="25.5" x14ac:dyDescent="0.2">
      <c r="A55" s="74" t="s">
        <v>260</v>
      </c>
      <c r="B55" s="56" t="s">
        <v>67</v>
      </c>
      <c r="C55" s="57">
        <v>2</v>
      </c>
      <c r="D55" s="10">
        <v>5.83</v>
      </c>
      <c r="E55" s="36">
        <v>3.67</v>
      </c>
      <c r="F55" s="37">
        <f t="shared" si="2"/>
        <v>4.75</v>
      </c>
      <c r="G55" s="108">
        <v>6.8063000000000002</v>
      </c>
      <c r="H55" s="24">
        <f t="shared" si="3"/>
        <v>1.1343833333333333</v>
      </c>
    </row>
    <row r="56" spans="1:8" ht="15" x14ac:dyDescent="0.2">
      <c r="A56" s="55" t="s">
        <v>313</v>
      </c>
      <c r="B56" s="56" t="s">
        <v>67</v>
      </c>
      <c r="C56" s="57">
        <v>4</v>
      </c>
      <c r="D56" s="10">
        <v>5</v>
      </c>
      <c r="E56" s="36">
        <v>4.67</v>
      </c>
      <c r="F56" s="37">
        <f t="shared" si="2"/>
        <v>4.835</v>
      </c>
      <c r="G56" s="108">
        <v>10.2006</v>
      </c>
      <c r="H56" s="24">
        <f t="shared" si="3"/>
        <v>3.4001999999999999</v>
      </c>
    </row>
    <row r="57" spans="1:8" ht="15" x14ac:dyDescent="0.2">
      <c r="A57" s="55" t="s">
        <v>263</v>
      </c>
      <c r="B57" s="56" t="s">
        <v>67</v>
      </c>
      <c r="C57" s="57">
        <v>1</v>
      </c>
      <c r="D57" s="10">
        <v>1</v>
      </c>
      <c r="E57" s="36">
        <v>1.25</v>
      </c>
      <c r="F57" s="37">
        <f t="shared" si="2"/>
        <v>1.125</v>
      </c>
      <c r="G57" s="108">
        <v>12.43</v>
      </c>
      <c r="H57" s="24">
        <f t="shared" si="3"/>
        <v>1.0358333333333334</v>
      </c>
    </row>
    <row r="58" spans="1:8" ht="25.5" x14ac:dyDescent="0.2">
      <c r="A58" s="55" t="s">
        <v>314</v>
      </c>
      <c r="B58" s="56" t="s">
        <v>67</v>
      </c>
      <c r="C58" s="57">
        <v>1</v>
      </c>
      <c r="D58" s="10">
        <v>1.25</v>
      </c>
      <c r="E58" s="36">
        <v>1.5</v>
      </c>
      <c r="F58" s="37">
        <f t="shared" si="2"/>
        <v>1.375</v>
      </c>
      <c r="G58" s="108">
        <v>24.59</v>
      </c>
      <c r="H58" s="24">
        <f t="shared" si="3"/>
        <v>2.0491666666666668</v>
      </c>
    </row>
    <row r="59" spans="1:8" ht="25.5" x14ac:dyDescent="0.2">
      <c r="A59" s="55" t="s">
        <v>264</v>
      </c>
      <c r="B59" s="56" t="s">
        <v>67</v>
      </c>
      <c r="C59" s="57">
        <v>4</v>
      </c>
      <c r="D59" s="10">
        <v>3.33</v>
      </c>
      <c r="E59" s="36">
        <v>5</v>
      </c>
      <c r="F59" s="37">
        <f t="shared" si="2"/>
        <v>4.165</v>
      </c>
      <c r="G59" s="108">
        <v>9.2624999999999993</v>
      </c>
      <c r="H59" s="24">
        <f t="shared" si="3"/>
        <v>3.0874999999999999</v>
      </c>
    </row>
    <row r="60" spans="1:8" ht="15" x14ac:dyDescent="0.2">
      <c r="A60" s="55" t="s">
        <v>123</v>
      </c>
      <c r="B60" s="56" t="s">
        <v>67</v>
      </c>
      <c r="C60" s="57">
        <v>12</v>
      </c>
      <c r="D60" s="10">
        <v>80</v>
      </c>
      <c r="E60" s="36">
        <v>13</v>
      </c>
      <c r="F60" s="37">
        <f t="shared" si="2"/>
        <v>46.5</v>
      </c>
      <c r="G60" s="108">
        <v>13.6083</v>
      </c>
      <c r="H60" s="24">
        <f t="shared" si="3"/>
        <v>13.6083</v>
      </c>
    </row>
    <row r="61" spans="1:8" ht="15" x14ac:dyDescent="0.2">
      <c r="A61" s="235" t="s">
        <v>33</v>
      </c>
      <c r="B61" s="236"/>
      <c r="C61" s="236"/>
      <c r="D61" s="39">
        <f>SUM(D41:D60)</f>
        <v>226.17000000000002</v>
      </c>
      <c r="E61" s="138">
        <f>SUM(E41:E60)</f>
        <v>147.93</v>
      </c>
      <c r="F61" s="39">
        <f>SUM(F41:F60)</f>
        <v>187.05</v>
      </c>
      <c r="G61" s="26"/>
      <c r="H61" s="27">
        <f>SUM(H41:H60)</f>
        <v>114.05924999999999</v>
      </c>
    </row>
    <row r="62" spans="1:8" ht="15.75" thickBot="1" x14ac:dyDescent="0.25">
      <c r="A62" s="19"/>
      <c r="B62" s="20"/>
      <c r="C62" s="20"/>
      <c r="D62" s="20"/>
      <c r="E62" s="20"/>
      <c r="F62" s="20"/>
      <c r="G62" s="20"/>
    </row>
    <row r="63" spans="1:8" ht="15.75" thickTop="1" x14ac:dyDescent="0.2">
      <c r="A63" s="242" t="s">
        <v>37</v>
      </c>
      <c r="B63" s="243"/>
      <c r="C63" s="243"/>
      <c r="D63" s="243"/>
      <c r="E63" s="243"/>
      <c r="F63" s="243"/>
      <c r="G63" s="243"/>
      <c r="H63" s="244"/>
    </row>
    <row r="64" spans="1:8" ht="30" x14ac:dyDescent="0.2">
      <c r="A64" s="9" t="s">
        <v>0</v>
      </c>
      <c r="B64" s="9" t="s">
        <v>1</v>
      </c>
      <c r="C64" s="9" t="s">
        <v>12</v>
      </c>
      <c r="D64" s="5" t="s">
        <v>46</v>
      </c>
      <c r="E64" s="8" t="s">
        <v>47</v>
      </c>
      <c r="F64" s="34" t="s">
        <v>48</v>
      </c>
      <c r="G64" s="140" t="s">
        <v>321</v>
      </c>
      <c r="H64" s="140" t="s">
        <v>322</v>
      </c>
    </row>
    <row r="65" spans="1:12" ht="38.25" x14ac:dyDescent="0.2">
      <c r="A65" s="55" t="s">
        <v>315</v>
      </c>
      <c r="B65" s="56" t="s">
        <v>67</v>
      </c>
      <c r="C65" s="56">
        <v>1</v>
      </c>
      <c r="D65" s="10">
        <v>13.33</v>
      </c>
      <c r="E65" s="36">
        <v>8.17</v>
      </c>
      <c r="F65" s="37">
        <f t="shared" ref="F65:F66" si="4">AVERAGE(D65:E65)</f>
        <v>10.75</v>
      </c>
      <c r="G65" s="108">
        <v>396.54399999999998</v>
      </c>
      <c r="H65" s="24">
        <f>G65/60</f>
        <v>6.6090666666666662</v>
      </c>
    </row>
    <row r="66" spans="1:12" ht="15" x14ac:dyDescent="0.2">
      <c r="A66" s="55" t="s">
        <v>316</v>
      </c>
      <c r="B66" s="56" t="s">
        <v>67</v>
      </c>
      <c r="C66" s="56">
        <v>1</v>
      </c>
      <c r="D66" s="10">
        <v>20</v>
      </c>
      <c r="E66" s="36">
        <v>2.77</v>
      </c>
      <c r="F66" s="37">
        <f t="shared" si="4"/>
        <v>11.385</v>
      </c>
      <c r="G66" s="108">
        <v>208.75059999999999</v>
      </c>
      <c r="H66" s="24">
        <f>G66/60</f>
        <v>3.4791766666666666</v>
      </c>
    </row>
    <row r="67" spans="1:12" ht="15" x14ac:dyDescent="0.2">
      <c r="A67" s="235" t="s">
        <v>34</v>
      </c>
      <c r="B67" s="236"/>
      <c r="C67" s="236"/>
      <c r="D67" s="39">
        <f>SUM(D65:D66)</f>
        <v>33.33</v>
      </c>
      <c r="E67" s="39">
        <f>SUM(E65:E66)</f>
        <v>10.94</v>
      </c>
      <c r="F67" s="39">
        <f>SUM(F65:F66)</f>
        <v>22.134999999999998</v>
      </c>
      <c r="G67" s="26"/>
      <c r="H67" s="27">
        <f>SUM(H65:H66)</f>
        <v>10.088243333333333</v>
      </c>
    </row>
    <row r="68" spans="1:12" ht="15" x14ac:dyDescent="0.2">
      <c r="A68" s="21"/>
      <c r="B68" s="22"/>
      <c r="C68" s="22"/>
      <c r="D68" s="22"/>
      <c r="E68" s="22"/>
      <c r="F68" s="22"/>
      <c r="G68" s="22"/>
      <c r="H68"/>
      <c r="L68"/>
    </row>
    <row r="69" spans="1:12" x14ac:dyDescent="0.2">
      <c r="E69" s="135"/>
      <c r="G69"/>
    </row>
    <row r="70" spans="1:12" x14ac:dyDescent="0.2">
      <c r="G70"/>
    </row>
    <row r="71" spans="1:12" x14ac:dyDescent="0.2">
      <c r="D71" s="12"/>
      <c r="G71"/>
    </row>
    <row r="72" spans="1:12" x14ac:dyDescent="0.2">
      <c r="G72"/>
    </row>
    <row r="73" spans="1:12" x14ac:dyDescent="0.2">
      <c r="A73"/>
      <c r="B73"/>
      <c r="C73"/>
      <c r="D73"/>
      <c r="E73"/>
      <c r="F73"/>
      <c r="G73"/>
    </row>
    <row r="74" spans="1:12" x14ac:dyDescent="0.2">
      <c r="A74"/>
      <c r="B74"/>
      <c r="C74"/>
      <c r="D74"/>
      <c r="E74"/>
      <c r="F74"/>
      <c r="G74"/>
    </row>
    <row r="75" spans="1:12" ht="15.75" customHeight="1" x14ac:dyDescent="0.2">
      <c r="A75"/>
      <c r="B75"/>
      <c r="C75"/>
      <c r="D75"/>
      <c r="E75"/>
      <c r="F75"/>
    </row>
  </sheetData>
  <mergeCells count="12">
    <mergeCell ref="A1:H1"/>
    <mergeCell ref="A2:H2"/>
    <mergeCell ref="A3:H3"/>
    <mergeCell ref="R10:S10"/>
    <mergeCell ref="R11:S11"/>
    <mergeCell ref="A67:C67"/>
    <mergeCell ref="L14:N14"/>
    <mergeCell ref="A38:F38"/>
    <mergeCell ref="A39:H39"/>
    <mergeCell ref="A63:H63"/>
    <mergeCell ref="A37:C37"/>
    <mergeCell ref="A61:C61"/>
  </mergeCells>
  <pageMargins left="0.511811024" right="0.511811024" top="0.78740157499999996" bottom="0.78740157499999996" header="0.31496062000000002" footer="0.31496062000000002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Postos</vt:lpstr>
      <vt:lpstr>Uniformes</vt:lpstr>
      <vt:lpstr>Insumos UREVT</vt:lpstr>
      <vt:lpstr>Insumos URESV</vt:lpstr>
      <vt:lpstr>Insumos UREFT</vt:lpstr>
      <vt:lpstr>Insumos GRERJ</vt:lpstr>
      <vt:lpstr>Insumos PA-SSZ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INSS</dc:creator>
  <cp:lastModifiedBy>Ricardo dos Santos Barbosa</cp:lastModifiedBy>
  <cp:lastPrinted>2024-03-12T17:43:56Z</cp:lastPrinted>
  <dcterms:created xsi:type="dcterms:W3CDTF">2014-01-28T11:49:44Z</dcterms:created>
  <dcterms:modified xsi:type="dcterms:W3CDTF">2024-05-09T15:49:18Z</dcterms:modified>
</cp:coreProperties>
</file>